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mbonarowska\Desktop\MONITORING POP\SPRAWOZDANIA Z POP i PDK\POP\"/>
    </mc:Choice>
  </mc:AlternateContent>
  <bookViews>
    <workbookView xWindow="0" yWindow="0" windowWidth="19200" windowHeight="10335" tabRatio="756" activeTab="1"/>
  </bookViews>
  <sheets>
    <sheet name="Informacje ogólne" sheetId="1" r:id="rId1"/>
    <sheet name="AglPM10War02 Etap I" sheetId="2" r:id="rId2"/>
    <sheet name="AglPM10War02 Etap II" sheetId="3" r:id="rId3"/>
    <sheet name="AglPM10War03" sheetId="9" r:id="rId4"/>
    <sheet name="AglPM10War04" sheetId="10" r:id="rId5"/>
    <sheet name="AglPM10War05" sheetId="11" r:id="rId6"/>
    <sheet name="AglPM10War06" sheetId="12" r:id="rId7"/>
    <sheet name="AglPM10War07" sheetId="13" r:id="rId8"/>
    <sheet name="AglPM10War08" sheetId="14" r:id="rId9"/>
    <sheet name="AglPM10War09" sheetId="16" r:id="rId10"/>
    <sheet name="AglPM10War10" sheetId="15" r:id="rId11"/>
    <sheet name="AglPM10War11" sheetId="17" r:id="rId12"/>
    <sheet name="AglPM10War12" sheetId="6" r:id="rId13"/>
    <sheet name="AglPM10War13" sheetId="20" r:id="rId14"/>
    <sheet name="AglPM10War14" sheetId="7" r:id="rId15"/>
    <sheet name="AglPM10War15" sheetId="18" r:id="rId16"/>
    <sheet name="AglPM10War16" sheetId="8" r:id="rId17"/>
    <sheet name="AglPM10War17" sheetId="5" r:id="rId18"/>
    <sheet name="AglPM10War18" sheetId="19" r:id="rId19"/>
  </sheets>
  <definedNames>
    <definedName name="_xlnm.Print_Area" localSheetId="1">'AglPM10War02 Etap I'!$A$3:$J$4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3" l="1"/>
  <c r="I8" i="12" l="1"/>
  <c r="M7" i="12"/>
  <c r="L7" i="12"/>
  <c r="K7" i="12"/>
  <c r="M6" i="12"/>
  <c r="L6" i="12"/>
  <c r="K6" i="12"/>
  <c r="M5" i="12"/>
  <c r="L5" i="12"/>
  <c r="K5" i="12"/>
  <c r="M4" i="12"/>
  <c r="L4" i="12"/>
  <c r="K4" i="12"/>
  <c r="K8" i="12" l="1"/>
  <c r="L8" i="12"/>
  <c r="M8" i="12"/>
  <c r="M9" i="3"/>
  <c r="L9" i="3"/>
  <c r="K9" i="3"/>
  <c r="M4" i="9"/>
  <c r="L4" i="9"/>
  <c r="K4" i="9"/>
  <c r="M8" i="3" l="1"/>
  <c r="M7" i="3"/>
  <c r="M6" i="3"/>
  <c r="M5" i="3"/>
  <c r="M4" i="3"/>
  <c r="L8" i="3"/>
  <c r="L7" i="3"/>
  <c r="L6" i="3"/>
  <c r="L5" i="3"/>
  <c r="L4" i="3"/>
  <c r="L10" i="3" s="1"/>
  <c r="K8" i="3"/>
  <c r="K7" i="3"/>
  <c r="K6" i="3"/>
  <c r="K5" i="3"/>
  <c r="K4" i="3"/>
  <c r="M10" i="3" l="1"/>
  <c r="K10" i="3" l="1"/>
</calcChain>
</file>

<file path=xl/sharedStrings.xml><?xml version="1.0" encoding="utf-8"?>
<sst xmlns="http://schemas.openxmlformats.org/spreadsheetml/2006/main" count="340" uniqueCount="157">
  <si>
    <t>Informacje ogólne na temat sprawozdania z Programu ochrony powietrza</t>
  </si>
  <si>
    <t>Zawartość</t>
  </si>
  <si>
    <t>Opis</t>
  </si>
  <si>
    <t>Strefa</t>
  </si>
  <si>
    <t>Nazwa jednostki przekazującej sprawozdanie</t>
  </si>
  <si>
    <t>Adres pocztowy jednostki przekazującej sprawozdanie</t>
  </si>
  <si>
    <t>Nazwisko osoby do kontaktu</t>
  </si>
  <si>
    <t>Numer służbowego telefonu osoby do kontaktu</t>
  </si>
  <si>
    <t>Numer służbowego faksu osoby do kontaktu</t>
  </si>
  <si>
    <t xml:space="preserve">Służbowy adres e-mail osoby do kontaktu </t>
  </si>
  <si>
    <t>Uwagi</t>
  </si>
  <si>
    <t>L.p.</t>
  </si>
  <si>
    <t>Kod działania naprawczego określony w załączniku nr 4 do uchwały</t>
  </si>
  <si>
    <t>Skala czasowa działań naprawczych</t>
  </si>
  <si>
    <t>Kategoria źródeł emisji, której dotyczy działanie naprawcze</t>
  </si>
  <si>
    <t>A</t>
  </si>
  <si>
    <t>C</t>
  </si>
  <si>
    <t>E</t>
  </si>
  <si>
    <t>D</t>
  </si>
  <si>
    <t>E-inne - przygotowanie Programu Ograniczania Niskiej Emisji</t>
  </si>
  <si>
    <t>nie dotyczy</t>
  </si>
  <si>
    <t>Łącznie</t>
  </si>
  <si>
    <t>L. p.</t>
  </si>
  <si>
    <r>
      <t xml:space="preserve">Szacunkowa wysokość całkowita kosztów (PLN) </t>
    </r>
    <r>
      <rPr>
        <i/>
        <sz val="9"/>
        <color rgb="FFFF0000"/>
        <rFont val="Arial"/>
        <family val="2"/>
        <charset val="238"/>
      </rPr>
      <t>(należy wpisać koszty całkowite                         wraz ze źródłami finansowania)</t>
    </r>
  </si>
  <si>
    <r>
      <t xml:space="preserve">Liczba dokumentów planistycznych </t>
    </r>
    <r>
      <rPr>
        <i/>
        <sz val="9"/>
        <color rgb="FFFF0000"/>
        <rFont val="Arial"/>
        <family val="2"/>
        <charset val="238"/>
      </rPr>
      <t>(należy wpisać liczbę dokumentów planistycznych,                         w których uwzględniono potrzeby ochrony jakości powietrza  ( w sztukach))</t>
    </r>
  </si>
  <si>
    <t>B</t>
  </si>
  <si>
    <r>
      <t xml:space="preserve">Data rozpoczęcia zadania                       </t>
    </r>
    <r>
      <rPr>
        <i/>
        <sz val="9"/>
        <color rgb="FFFF0000"/>
        <rFont val="Arial"/>
        <family val="2"/>
        <charset val="238"/>
      </rPr>
      <t>(należy wpisać datę rozpoczęcia zadania: dzień.miesiąc.rok)</t>
    </r>
  </si>
  <si>
    <r>
      <t xml:space="preserve">Data zakończenia zadania                     </t>
    </r>
    <r>
      <rPr>
        <i/>
        <sz val="9"/>
        <color rgb="FFFF0000"/>
        <rFont val="Arial"/>
        <family val="2"/>
        <charset val="238"/>
      </rPr>
      <t>(należy wpisać datę zakończenia zadania: dzień.miesiąc.rok)</t>
    </r>
  </si>
  <si>
    <r>
      <t xml:space="preserve">Uwagi                             </t>
    </r>
    <r>
      <rPr>
        <i/>
        <sz val="9"/>
        <color rgb="FFFF0000"/>
        <rFont val="Arial"/>
        <family val="2"/>
        <charset val="238"/>
      </rPr>
      <t>(wpisać ewentualne uwagi i wyjaśnienia)</t>
    </r>
  </si>
  <si>
    <r>
      <t xml:space="preserve">Częstotliwość mycia dróg                    </t>
    </r>
    <r>
      <rPr>
        <i/>
        <sz val="9"/>
        <color rgb="FFFF0000"/>
        <rFont val="Arial"/>
        <family val="2"/>
        <charset val="238"/>
      </rPr>
      <t>(należy wpisać częstotliwość mycia dróg                       w szt./rok)</t>
    </r>
  </si>
  <si>
    <r>
      <t xml:space="preserve">Opis zadań wykonanych w ramach działania naprawczego </t>
    </r>
    <r>
      <rPr>
        <i/>
        <sz val="9"/>
        <color rgb="FFFF0000"/>
        <rFont val="Arial"/>
        <family val="2"/>
        <charset val="238"/>
      </rPr>
      <t>(należy wskazać, które ulice były czyszczone                              np. ul. Puławska na odcinku…)</t>
    </r>
  </si>
  <si>
    <r>
      <t xml:space="preserve">Data rozpoczęcia/zakończenia zadania                                                       </t>
    </r>
    <r>
      <rPr>
        <i/>
        <sz val="9"/>
        <color rgb="FFFF0000"/>
        <rFont val="Arial"/>
        <family val="2"/>
        <charset val="238"/>
      </rPr>
      <t>(należy wpisać datę rozpoczęcia eksploatacji pojazdów): dzień.miesiąc.rok)</t>
    </r>
  </si>
  <si>
    <r>
      <t xml:space="preserve">Data rozpoczęcia/zakończenia zadania                                  </t>
    </r>
    <r>
      <rPr>
        <i/>
        <sz val="9"/>
        <color rgb="FFFF0000"/>
        <rFont val="Arial"/>
        <family val="2"/>
        <charset val="238"/>
      </rPr>
      <t>(należy wpisać nr                                                         i datę podjęcia uchwały w której uwzględniono potrzeby ochrony jakości powietrza)</t>
    </r>
  </si>
  <si>
    <r>
      <t xml:space="preserve">Uwagi                                     </t>
    </r>
    <r>
      <rPr>
        <i/>
        <sz val="9"/>
        <color rgb="FFFF0000"/>
        <rFont val="Arial"/>
        <family val="2"/>
        <charset val="238"/>
      </rPr>
      <t>(należy wpisać ewentualne uwagi i wyjaśnienia)</t>
    </r>
  </si>
  <si>
    <r>
      <t xml:space="preserve">Szacunkowa wysokość całkowita kosztów (PLN) </t>
    </r>
    <r>
      <rPr>
        <i/>
        <sz val="9"/>
        <color rgb="FFFF0000"/>
        <rFont val="Arial"/>
        <family val="2"/>
        <charset val="238"/>
      </rPr>
      <t>(należy wpisać koszty (brutto) całkowite wykonania PONE                         wraz ze źródłami finansowania)</t>
    </r>
  </si>
  <si>
    <r>
      <t xml:space="preserve">Liczba przeprowadzonych akcji edukacyjnych i informacyjnych [szt.]                </t>
    </r>
    <r>
      <rPr>
        <i/>
        <sz val="9"/>
        <color rgb="FFFF0000"/>
        <rFont val="Arial"/>
        <family val="2"/>
        <charset val="238"/>
      </rPr>
      <t>(należy podać liczbę akcji edukacyjnych                           i informacyjnych                      w sztukach/rok)</t>
    </r>
    <r>
      <rPr>
        <sz val="9"/>
        <rFont val="Arial"/>
        <family val="2"/>
        <charset val="238"/>
      </rPr>
      <t xml:space="preserve">
 </t>
    </r>
  </si>
  <si>
    <t>Redukcja pyłu zawieszonego PM10                   (w kg/rok)</t>
  </si>
  <si>
    <t>Redukcja pyłu zawieszonego PM2,5                                (w kg/rok)</t>
  </si>
  <si>
    <r>
      <rPr>
        <sz val="9"/>
        <rFont val="Arial"/>
        <family val="2"/>
        <charset val="238"/>
      </rPr>
      <t>Ilość lokali</t>
    </r>
    <r>
      <rPr>
        <i/>
        <sz val="9"/>
        <color rgb="FFFF0000"/>
        <rFont val="Arial"/>
        <family val="2"/>
        <charset val="238"/>
      </rPr>
      <t xml:space="preserve"> (należy wpisać ilość lokali (budynków,                    w których przeprowadzone będą działanie naprawcze określone                           w PONE)</t>
    </r>
  </si>
  <si>
    <r>
      <rPr>
        <sz val="9"/>
        <rFont val="Arial"/>
        <family val="2"/>
        <charset val="238"/>
      </rPr>
      <t>Powierzchnia użytkowa</t>
    </r>
    <r>
      <rPr>
        <i/>
        <sz val="9"/>
        <color rgb="FFFF0000"/>
        <rFont val="Arial"/>
        <family val="2"/>
        <charset val="238"/>
      </rPr>
      <t xml:space="preserve"> (należy wpisać łączną powierzchnię użytkową (w m2) lokali (budynków), której dotyczą działania określone                     w PONE)</t>
    </r>
  </si>
  <si>
    <r>
      <t xml:space="preserve">Opis zadań wykonanych w ramach działania naprawczego                                                                                  </t>
    </r>
    <r>
      <rPr>
        <i/>
        <sz val="9"/>
        <color rgb="FFFF0000"/>
        <rFont val="Arial"/>
        <family val="2"/>
        <charset val="238"/>
      </rPr>
      <t>(należy wpisać nr i datę podjęcia uchwały przyjmującej PONE)</t>
    </r>
  </si>
  <si>
    <r>
      <t xml:space="preserve">Data rozpoczęcia zadania                            </t>
    </r>
    <r>
      <rPr>
        <i/>
        <sz val="9"/>
        <color rgb="FFFF0000"/>
        <rFont val="Arial"/>
        <family val="2"/>
        <charset val="238"/>
      </rPr>
      <t>(należy wpisać datę rozpoczęcia prac nad PONE: dzień.miesiąc.rok)</t>
    </r>
  </si>
  <si>
    <r>
      <t>Data zakończenia zadania</t>
    </r>
    <r>
      <rPr>
        <i/>
        <sz val="9"/>
        <color rgb="FFFF0000"/>
        <rFont val="Arial"/>
        <family val="2"/>
        <charset val="238"/>
      </rPr>
      <t xml:space="preserve">                                (należy wpisać datę zakończenia prac nad PONE: dzień.miesiąc.rok)</t>
    </r>
  </si>
  <si>
    <r>
      <t xml:space="preserve">Uwagi                                           </t>
    </r>
    <r>
      <rPr>
        <i/>
        <sz val="9"/>
        <color rgb="FFFF0000"/>
        <rFont val="Arial"/>
        <family val="2"/>
        <charset val="238"/>
      </rPr>
      <t>(wpisać dodtkowe uwagi                          i wyjaśnienia)</t>
    </r>
  </si>
  <si>
    <r>
      <rPr>
        <sz val="9"/>
        <rFont val="Arial"/>
        <family val="2"/>
        <charset val="238"/>
      </rPr>
      <t>Ilość lokali</t>
    </r>
    <r>
      <rPr>
        <i/>
        <sz val="9"/>
        <color rgb="FFFF0000"/>
        <rFont val="Arial"/>
        <family val="2"/>
        <charset val="238"/>
      </rPr>
      <t xml:space="preserve"> (należy wpisać ilość lokali (budynków, w których przeprowadzono działanie naprawcze)</t>
    </r>
  </si>
  <si>
    <r>
      <rPr>
        <sz val="9"/>
        <rFont val="Arial"/>
        <family val="2"/>
        <charset val="238"/>
      </rPr>
      <t>Powierzchnia użytkowa</t>
    </r>
    <r>
      <rPr>
        <i/>
        <sz val="9"/>
        <color rgb="FFFF0000"/>
        <rFont val="Arial"/>
        <family val="2"/>
        <charset val="238"/>
      </rPr>
      <t xml:space="preserve"> (należy wpisać łączną powierzchnię użytkową (w m2) lokali (budynków), której dotyczy działanie naprawcze)</t>
    </r>
  </si>
  <si>
    <r>
      <t xml:space="preserve">Data rozpoczęcia zadania                        </t>
    </r>
    <r>
      <rPr>
        <i/>
        <sz val="9"/>
        <color rgb="FFFF0000"/>
        <rFont val="Arial"/>
        <family val="2"/>
        <charset val="238"/>
      </rPr>
      <t>(należy wpisać datę rozpoczęcia zadania: dzień.miesiąc.rok)</t>
    </r>
  </si>
  <si>
    <r>
      <t>Data zakończenia zadania</t>
    </r>
    <r>
      <rPr>
        <i/>
        <sz val="9"/>
        <color rgb="FFFF0000"/>
        <rFont val="Arial"/>
        <family val="2"/>
        <charset val="238"/>
      </rPr>
      <t xml:space="preserve">                                      (należy wpisać datę zakończenia zadania: dzień.miesiąc.rok)</t>
    </r>
  </si>
  <si>
    <r>
      <t xml:space="preserve">Szacunkowa wysokość całkowita kosztów (PLN)                                    </t>
    </r>
    <r>
      <rPr>
        <i/>
        <sz val="9"/>
        <color rgb="FFFF0000"/>
        <rFont val="Arial"/>
        <family val="2"/>
        <charset val="238"/>
      </rPr>
      <t>(należy wpisać koszty całkowite wraz ze źródłami finansowania)</t>
    </r>
  </si>
  <si>
    <r>
      <t xml:space="preserve">Uwagi                                    </t>
    </r>
    <r>
      <rPr>
        <i/>
        <sz val="9"/>
        <color rgb="FFFF0000"/>
        <rFont val="Arial"/>
        <family val="2"/>
        <charset val="238"/>
      </rPr>
      <t>(należy wpisać ewentualne uwagi i wyjaśnienia)</t>
    </r>
  </si>
  <si>
    <t>Redukcja benzo(a)pirenu                        (w kg/rok)</t>
  </si>
  <si>
    <r>
      <t xml:space="preserve">Rok sprawozdawczy                                                                                       </t>
    </r>
    <r>
      <rPr>
        <i/>
        <sz val="11"/>
        <color rgb="FFFF0000"/>
        <rFont val="Arial"/>
        <family val="2"/>
        <charset val="238"/>
      </rPr>
      <t>(należy wybrać z listy rozwijalnej)</t>
    </r>
  </si>
  <si>
    <r>
      <t xml:space="preserve">Data rozpoczęcia zadania                               </t>
    </r>
    <r>
      <rPr>
        <i/>
        <sz val="9"/>
        <color rgb="FFFF0000"/>
        <rFont val="Arial"/>
        <family val="2"/>
        <charset val="238"/>
      </rPr>
      <t>(należy wpisać datę rozpoczęcia zadania: dzień.miesiąc.rok)</t>
    </r>
  </si>
  <si>
    <r>
      <t>Data zakończenia zadania</t>
    </r>
    <r>
      <rPr>
        <i/>
        <sz val="9"/>
        <color rgb="FFFF0000"/>
        <rFont val="Arial"/>
        <family val="2"/>
        <charset val="238"/>
      </rPr>
      <t xml:space="preserve">                            (należy wpisać datę zakończenia zadania: dzień.miesiąc.rok)</t>
    </r>
  </si>
  <si>
    <r>
      <t xml:space="preserve">Szacunkowa wysokość całkowita kosztów (PLN) </t>
    </r>
    <r>
      <rPr>
        <i/>
        <sz val="9"/>
        <color rgb="FFFF0000"/>
        <rFont val="Arial"/>
        <family val="2"/>
        <charset val="238"/>
      </rPr>
      <t>(należy wpisać koszty całkowite wraz ze źródłami finansowania)</t>
    </r>
  </si>
  <si>
    <r>
      <t xml:space="preserve">Uwagi                                </t>
    </r>
    <r>
      <rPr>
        <i/>
        <sz val="9"/>
        <color rgb="FFFF0000"/>
        <rFont val="Arial"/>
        <family val="2"/>
        <charset val="238"/>
      </rPr>
      <t>(należy wpisać ewentualne uwagi i wyjaśnienia)</t>
    </r>
  </si>
  <si>
    <r>
      <t xml:space="preserve">Szacunkowa wysokość całkowita kosztów (PLN)                         </t>
    </r>
    <r>
      <rPr>
        <i/>
        <sz val="9"/>
        <color rgb="FFFF0000"/>
        <rFont val="Arial"/>
        <family val="2"/>
        <charset val="238"/>
      </rPr>
      <t>(należy wpisać koszty całkowite wraz ze źródłami finansowania)</t>
    </r>
  </si>
  <si>
    <r>
      <t xml:space="preserve">Długość dróg, na których prowadzono działanie                  </t>
    </r>
    <r>
      <rPr>
        <i/>
        <sz val="9"/>
        <color rgb="FFFF0000"/>
        <rFont val="Arial"/>
        <family val="2"/>
        <charset val="238"/>
      </rPr>
      <t>(należy wpisać długość dróg                      w km)</t>
    </r>
    <r>
      <rPr>
        <sz val="9"/>
        <rFont val="Arial"/>
        <family val="2"/>
        <charset val="238"/>
      </rPr>
      <t xml:space="preserve">
 </t>
    </r>
  </si>
  <si>
    <r>
      <t xml:space="preserve">Uwagi                             </t>
    </r>
    <r>
      <rPr>
        <i/>
        <sz val="9"/>
        <color rgb="FFFF0000"/>
        <rFont val="Arial"/>
        <family val="2"/>
        <charset val="238"/>
      </rPr>
      <t>(należy wpisać ewentualne uwagi i wyjaśnienia)</t>
    </r>
  </si>
  <si>
    <r>
      <t xml:space="preserve">Liczba środków transportu publicznego wymienionych na niskoemisyjne                 </t>
    </r>
    <r>
      <rPr>
        <i/>
        <sz val="9"/>
        <color rgb="FFFF0000"/>
        <rFont val="Arial"/>
        <family val="2"/>
        <charset val="238"/>
      </rPr>
      <t>(należy wpisać liczbę w sztukach/rok niskoemisyjnych środków transportu miejskiego wprowadzonych do eksploatacji)</t>
    </r>
    <r>
      <rPr>
        <sz val="9"/>
        <rFont val="Arial"/>
        <family val="2"/>
        <charset val="238"/>
      </rPr>
      <t xml:space="preserve">
 </t>
    </r>
  </si>
  <si>
    <r>
      <t xml:space="preserve">Szacunkowa wysokość całkowita kosztów (PLN)                            </t>
    </r>
    <r>
      <rPr>
        <i/>
        <sz val="9"/>
        <color rgb="FFFF0000"/>
        <rFont val="Arial"/>
        <family val="2"/>
        <charset val="238"/>
      </rPr>
      <t>(należy wpisać koszty całkowite                         wraz ze źródłami finansowania)</t>
    </r>
  </si>
  <si>
    <r>
      <t xml:space="preserve">Opis zadań wykonanych w ramach działania naprawczego                                                                                              </t>
    </r>
    <r>
      <rPr>
        <i/>
        <sz val="9"/>
        <color rgb="FFFF0000"/>
        <rFont val="Arial"/>
        <family val="2"/>
        <charset val="238"/>
      </rPr>
      <t>(należy wpisać nazwy nowych pojazdów komunikacji miejskiej np. 3 autobusy spełniające normy emisji spalin EURO 5)</t>
    </r>
  </si>
  <si>
    <r>
      <t xml:space="preserve">Opis zadań wykonanych w ramach działania naprawczego                                                              </t>
    </r>
    <r>
      <rPr>
        <i/>
        <sz val="9"/>
        <color rgb="FFFF0000"/>
        <rFont val="Arial"/>
        <family val="2"/>
        <charset val="238"/>
      </rPr>
      <t>(należy podać tematykę akcji edukacyjnej)</t>
    </r>
  </si>
  <si>
    <r>
      <t xml:space="preserve">Data rozpoczęcia zadania                       </t>
    </r>
    <r>
      <rPr>
        <i/>
        <sz val="9"/>
        <color rgb="FFFF0000"/>
        <rFont val="Arial"/>
        <family val="2"/>
        <charset val="238"/>
      </rPr>
      <t>(należy                               wpisać datę rozpoczęcia zadania: dzień.miesiąc.rok)</t>
    </r>
  </si>
  <si>
    <t>Kod działania naprawczego określony w załączniku nr 4                                do uchwały</t>
  </si>
  <si>
    <t>aglomeracja warszawska</t>
  </si>
  <si>
    <t>Warszawa</t>
  </si>
  <si>
    <r>
      <t>Substancja, której dotyczy sprawozdanie</t>
    </r>
    <r>
      <rPr>
        <i/>
        <sz val="11"/>
        <color rgb="FFFF0000"/>
        <rFont val="Arial"/>
        <family val="2"/>
        <charset val="238"/>
      </rPr>
      <t xml:space="preserve">                                                         </t>
    </r>
  </si>
  <si>
    <r>
      <t>Gmina</t>
    </r>
    <r>
      <rPr>
        <i/>
        <sz val="11"/>
        <color rgb="FFFF0000"/>
        <rFont val="Arial"/>
        <family val="2"/>
        <charset val="238"/>
      </rPr>
      <t xml:space="preserve">                                                                                                                  </t>
    </r>
  </si>
  <si>
    <t>Aktualizacja lub przygotowanie Programu Ograniczania Niskiej Emisji (PONE) - Etap I</t>
  </si>
  <si>
    <t>Aktualizacja lub przygotowanie Programu Ograniczania Niskiej Emisji (PONE) - Etap II</t>
  </si>
  <si>
    <t>AglPM10War02   AglPM25War02                     wymiana ogrzewania węglowego na elektryczne</t>
  </si>
  <si>
    <r>
      <t xml:space="preserve">Opis zadań wykonanych w ramach działania naprawczego                                                                            </t>
    </r>
    <r>
      <rPr>
        <i/>
        <sz val="9"/>
        <color rgb="FFFF0000"/>
        <rFont val="Arial"/>
        <family val="2"/>
        <charset val="238"/>
      </rPr>
      <t>(należy opisać działanie naprawcze, np. wymiana ogrzewania w 5 budynkach usytuowanych przy ul. Kwiatowej 7, Prostej 2 itp.)</t>
    </r>
  </si>
  <si>
    <t>AglPM10War02   AglPM25War02                   wymiana starych kotłów węglowych na nowe zasilane ręcznie</t>
  </si>
  <si>
    <t>AglPM10War02   AglPM25War02                          wymiana starych kotłów węglowych na nowe zasilane automatycznie</t>
  </si>
  <si>
    <t>AglPM10War02   AglPM25War02                 wymiana ogrzewania węglowego na olejowe</t>
  </si>
  <si>
    <t>Obniżenie emisji poprzez zmniejszenie zapotrzebowania na energię cieplną – działania termomomodernizacyjne ograniczające straty ciepła.</t>
  </si>
  <si>
    <t>Rozbudowa i modernizacja sieci ciepłowniczych zapewniająca podłączenie nowych użytkowników</t>
  </si>
  <si>
    <t>AglPM10War02   AglPM25War02 podłączenie lokali do sieci cieplnej</t>
  </si>
  <si>
    <r>
      <t xml:space="preserve">AglPM10War02   AglPM25War02  podłączenie lokalu do sieci gazowej, wymiana ogrzewania węglowego na gazowe </t>
    </r>
    <r>
      <rPr>
        <sz val="9"/>
        <color theme="1"/>
        <rFont val="Arial"/>
        <family val="2"/>
        <charset val="238"/>
      </rPr>
      <t xml:space="preserve">
</t>
    </r>
  </si>
  <si>
    <t>Długość sieci ciepłowniczej poddanej modernizacji                    (w metrach)</t>
  </si>
  <si>
    <t>Długość wybudowanej sieci ciepłowniczej                             (w metrach)</t>
  </si>
  <si>
    <t>Liczba nowych przyłączy do sieci ciepłowniczej                           (w sztukach)</t>
  </si>
  <si>
    <r>
      <t xml:space="preserve">Opis zadań wykonanych w ramach działania naprawczego </t>
    </r>
    <r>
      <rPr>
        <i/>
        <sz val="9"/>
        <color rgb="FFFF0000"/>
        <rFont val="Arial"/>
        <family val="2"/>
        <charset val="238"/>
      </rPr>
      <t>(należy opisać działanie naprawcze,                          np. wybudowanie sieci ciepłowniczej na odcinku od…do ....)</t>
    </r>
  </si>
  <si>
    <t>Rozbudowa sieci gazowych zapewniająca podłączenie nowych użytkowników</t>
  </si>
  <si>
    <t>Długość wybudowanej sieci gazowej                   (w metrach)</t>
  </si>
  <si>
    <t>Liczba nowych przyłączy do sieci gazowej                         (w sztukach)</t>
  </si>
  <si>
    <r>
      <t xml:space="preserve">Opis zadań wykonanych w ramach działania naprawczego </t>
    </r>
    <r>
      <rPr>
        <i/>
        <sz val="9"/>
        <color rgb="FFFF0000"/>
        <rFont val="Arial"/>
        <family val="2"/>
        <charset val="238"/>
      </rPr>
      <t>(należy opisać działanie naprawcze, np. wybudowanie sieci gazowej na odcinku od…do ....)</t>
    </r>
  </si>
  <si>
    <t>Wykorzystanie odnawialnych źródeł energii w wytwarzaniu ciepła oraz ciepłej wody użytkowej</t>
  </si>
  <si>
    <t xml:space="preserve">Wyeliminowanie spalania odpadów oraz ograniczenie spalania pozostałości roślinnych na powierzchni ziemi
</t>
  </si>
  <si>
    <r>
      <t xml:space="preserve">Opis zadań wykonanych w ramach działania naprawczego                               </t>
    </r>
    <r>
      <rPr>
        <i/>
        <sz val="9"/>
        <color rgb="FFFF0000"/>
        <rFont val="Arial"/>
        <family val="2"/>
        <charset val="238"/>
      </rPr>
      <t>(należy opisać działanie naprawcze, np. przeprowadzenie kontroli                                            w budynkach przy ul. Kwiatowej 6, ul. Nowej 6 itp.)</t>
    </r>
  </si>
  <si>
    <t>Liczba kontroli dotyczących spalania odpadów w kotłach                    (w sztukach)</t>
  </si>
  <si>
    <r>
      <t xml:space="preserve">Uwagi                                </t>
    </r>
    <r>
      <rPr>
        <i/>
        <sz val="9"/>
        <color rgb="FFFF0000"/>
        <rFont val="Arial"/>
        <family val="2"/>
        <charset val="238"/>
      </rPr>
      <t>(należy wpisać ewentualne uwagi                  i wyjaśnienia)</t>
    </r>
  </si>
  <si>
    <t>Średni czas dojazdu na kontrolę po otrzymaniu zgłoszenia                                                                (w godzinach)</t>
  </si>
  <si>
    <t xml:space="preserve">Rozwój systemu ścieżek rowerowych
i infrastruktury rowerowej.
</t>
  </si>
  <si>
    <r>
      <t xml:space="preserve">Opis zadań wykonanych w ramach działania naprawczego                                                              </t>
    </r>
    <r>
      <rPr>
        <i/>
        <sz val="9"/>
        <color rgb="FFFF0000"/>
        <rFont val="Arial"/>
        <family val="2"/>
        <charset val="238"/>
      </rPr>
      <t>(należy podać lokalizację ścieżki rowerowej                                          np. wzdłuż ul. Puławskiej)</t>
    </r>
  </si>
  <si>
    <r>
      <t xml:space="preserve">Liczba stojaków lub miejsc do parkowania rowerów                              </t>
    </r>
    <r>
      <rPr>
        <i/>
        <sz val="9"/>
        <color rgb="FFFF0000"/>
        <rFont val="Arial"/>
        <family val="2"/>
        <charset val="238"/>
      </rPr>
      <t>(należy podać liczbę stojaków lub miejsc do parkowania rowerów powstałych w roku sprawozdawczym)</t>
    </r>
  </si>
  <si>
    <r>
      <t xml:space="preserve">Długość wybudowanych ścieżek rowerowych                                        </t>
    </r>
    <r>
      <rPr>
        <i/>
        <sz val="9"/>
        <color rgb="FFFF0000"/>
        <rFont val="Arial"/>
        <family val="2"/>
        <charset val="238"/>
      </rPr>
      <t>(należy podać długość ścieżek rowerowych wybudowanych                     w roku sprawozdawczym                       w km)</t>
    </r>
    <r>
      <rPr>
        <sz val="9"/>
        <rFont val="Arial"/>
        <family val="2"/>
        <charset val="238"/>
      </rPr>
      <t xml:space="preserve">
 </t>
    </r>
  </si>
  <si>
    <t xml:space="preserve">AglPM10War11                   AglPM25War11             
</t>
  </si>
  <si>
    <t>Czyszczenie ulic na mokro w okresie wiosna ÷ jesień</t>
  </si>
  <si>
    <t xml:space="preserve">AglPM10War12  AglPM25War12  </t>
  </si>
  <si>
    <t>Rozwój komunikacji publicznej oraz wdrożenie energooszczędnych                                         i niskoemisyjnych rozwiązań w transporcie publicznym</t>
  </si>
  <si>
    <t>AglPM10War14 AglPM25War14</t>
  </si>
  <si>
    <t>Liczba przewozów pasażerskich środkami transportu publicznego                        w ciągu roku (osoby/rok)</t>
  </si>
  <si>
    <t>Edukacja ekologiczna mieszkańców</t>
  </si>
  <si>
    <t>AglPM10War16 AglPM25War16</t>
  </si>
  <si>
    <t>Stosowanie odpowiednich ustaleń w miejscowych planach zagospodarowania przestrzennego umożliwiających ograniczenie emisji dwutlenku azotu oraz pyłu zawieszonego PM10 i PM2,5</t>
  </si>
  <si>
    <r>
      <t xml:space="preserve">Opis zadań wykonanych w ramach działania naprawczego                                                                                       </t>
    </r>
    <r>
      <rPr>
        <i/>
        <sz val="9"/>
        <color rgb="FFFF0000"/>
        <rFont val="Arial"/>
        <family val="2"/>
        <charset val="238"/>
      </rPr>
      <t>(należy opisać zapisy,  które uwzględniają potrzeby ochrony jakości powietrza)</t>
    </r>
  </si>
  <si>
    <t>Poprawa organizacji ruchu samochodowego na terenie strefy</t>
  </si>
  <si>
    <t>AglPM10War08  AglPM25War08</t>
  </si>
  <si>
    <t>Modernizacja i remonty dróg na terenie aglomeracji warszawskiej</t>
  </si>
  <si>
    <t>AglPM10War09  AglPM25War09</t>
  </si>
  <si>
    <r>
      <t xml:space="preserve">Opis zadań wykonanych w ramach działania naprawczego                               </t>
    </r>
    <r>
      <rPr>
        <i/>
        <sz val="9"/>
        <color rgb="FFFF0000"/>
        <rFont val="Arial"/>
        <family val="2"/>
        <charset val="238"/>
      </rPr>
      <t>(należy opisać działanie naprawcze, np. modernizacja/remont ulicy Puławskiej na odcinku od....do...itp.)</t>
    </r>
  </si>
  <si>
    <t xml:space="preserve">Długość odcinków wyremontowanych dróg                                       (w km)
</t>
  </si>
  <si>
    <t xml:space="preserve">Długość odcinków wybudowanych dróg                                         (w km)
</t>
  </si>
  <si>
    <t xml:space="preserve">Długość odcinków dróg, których nawierzchnia została utwardzona                                      (w km)
</t>
  </si>
  <si>
    <t>Wprowadzenie strefy ograniczonego ruchu wraz z systemem parkingów typu „Parkuj i Jedź” (Park &amp; Ride) na obrzeżach aglomeracji warszawskiej</t>
  </si>
  <si>
    <t>AglPM10War10  AglPM25War10</t>
  </si>
  <si>
    <t xml:space="preserve">Liczba nowo powstałych parkingów typu „Parkuj i Jedź”                         (w sztukach)
</t>
  </si>
  <si>
    <r>
      <t xml:space="preserve">Opis zadań wykonanych w ramach działania naprawczego                               </t>
    </r>
    <r>
      <rPr>
        <i/>
        <sz val="9"/>
        <color rgb="FFFF0000"/>
        <rFont val="Arial"/>
        <family val="2"/>
        <charset val="238"/>
      </rPr>
      <t>(należy opisać działanie naprawcze, np. budowa parkingu przy stacji metra Wilanowska)</t>
    </r>
  </si>
  <si>
    <t>Wdrażanie Planu Zrównoważonego Rozwoju Publicznego Transportu Zbiorowego dla miasta stołecznego Warszawy</t>
  </si>
  <si>
    <t>AglPM10War13  AglPM25War13</t>
  </si>
  <si>
    <r>
      <t xml:space="preserve">Opis zadań wykonanych w ramach działania naprawczego                               </t>
    </r>
    <r>
      <rPr>
        <i/>
        <sz val="9"/>
        <color rgb="FFFF0000"/>
        <rFont val="Arial"/>
        <family val="2"/>
        <charset val="238"/>
      </rPr>
      <t xml:space="preserve">(należy opisać  wdrożone zadanie Planu transportowego)
</t>
    </r>
  </si>
  <si>
    <t>Wzmocnienie kontroli inwestycji budowlanych pod kątem stosowania odpowiednich środków zabezpieczających przed nadmiernym pyleniem</t>
  </si>
  <si>
    <t>AglPM10War15 AglPM25War15</t>
  </si>
  <si>
    <t xml:space="preserve">Liczba przeprowadzonych kontroli placów budów                                           (w sztukach)
</t>
  </si>
  <si>
    <t>Liczba przeprowadzonych kontroli pojazdów opuszczających place budów                                              (w sztukach)</t>
  </si>
  <si>
    <r>
      <t xml:space="preserve">Opis zadań wykonanych w ramach działania naprawczego                               </t>
    </r>
    <r>
      <rPr>
        <i/>
        <sz val="9"/>
        <color rgb="FFFF0000"/>
        <rFont val="Arial"/>
        <family val="2"/>
        <charset val="238"/>
      </rPr>
      <t>(należy opisać działanie naprawcze, np. kontrola czystości kół pojazdów wyjeżdżających z budowy….; kontrola zabezpieczeń przeciwko pyleniu z terenu budowy itp.)</t>
    </r>
  </si>
  <si>
    <t>AglPM10War17 AglPM25War17</t>
  </si>
  <si>
    <t>Dążenie do zwiększenia powierzchni obszarów zieleni miejskiej</t>
  </si>
  <si>
    <t>AglPM10War18 AglPM25War18</t>
  </si>
  <si>
    <r>
      <t xml:space="preserve">Opis zadań wykonanych w ramach działania naprawczego                               </t>
    </r>
    <r>
      <rPr>
        <i/>
        <sz val="9"/>
        <color rgb="FFFF0000"/>
        <rFont val="Arial"/>
        <family val="2"/>
        <charset val="238"/>
      </rPr>
      <t xml:space="preserve">(należy opisać działanie naprawcze, np. zwiększenie obszaru zieleni ochronnej na obszarze zabudowy osiedla.....;nasadzenie zieleni ochronnej wzdłuż trasy komunikacyjnej......; utworzenie parku, skweru na obszarze....itp.)
</t>
    </r>
  </si>
  <si>
    <t xml:space="preserve">Powierzchnia nowo powstałych terenów zielonych                                        (w ha)
</t>
  </si>
  <si>
    <t xml:space="preserve">Liczba nasadzeń drzew, krzewów                                           (w sztukach)
</t>
  </si>
  <si>
    <t xml:space="preserve">AglPM10War02   AglPM25War02        </t>
  </si>
  <si>
    <t xml:space="preserve">AglPM10War03   AglPM25War03    </t>
  </si>
  <si>
    <t xml:space="preserve">PM10, PM2,5, NO2 oraz BENZO(A)PIREN (uchwała Nr 162/13 z 28.10.2013 r.                               zm. uchwałą Nr 97/17  z 20.06.2017 r., uchwała Nr 186/13 z 25.11.2013 r.                                                zm. uchwałą Nr 96/17  z 20.06.2017 r.oraz uchwała  Nr 184/13 z 25.11.2013 r.                                             zm. uchwałą Nr 99/17 z 20.06.2017 r.)  </t>
  </si>
  <si>
    <t>AglPM10War04 AglPM25War04</t>
  </si>
  <si>
    <t>AglPM10War05 AglPM25War05</t>
  </si>
  <si>
    <t>AglPM10War06     AglPM25War06                       zastosowanie kolektorów słonecznych</t>
  </si>
  <si>
    <t>AglPM10War06     AglPM25War06                   wymiana kotłów węglowych na kotły na biomasę zasilane automatycznie</t>
  </si>
  <si>
    <t>AglPM10War06  AglPM25War06                      wymiana kotłów węglowych na kotły na pelety zasilane automatycznie</t>
  </si>
  <si>
    <t>AglPM10War06  AglPM25War06                       wymiana ogrzewania węglowego na pompę ciepła</t>
  </si>
  <si>
    <t>AglPM10War07 AglPM25War07</t>
  </si>
  <si>
    <r>
      <t>E</t>
    </r>
    <r>
      <rPr>
        <vertAlign val="superscript"/>
        <sz val="9"/>
        <color theme="1"/>
        <rFont val="Calibri"/>
        <family val="2"/>
        <charset val="238"/>
        <scheme val="minor"/>
      </rPr>
      <t>*</t>
    </r>
  </si>
  <si>
    <t>* inne - przygotowanie Programu Ograniczania Niskiej Emisji</t>
  </si>
  <si>
    <t>Redukcja pyłu zawieszonego PM10                         (w kg/rok)</t>
  </si>
  <si>
    <t>Liczba kontroli dotyczących spalania pozostałości roślinnych na powierzchni ziemi                   (w sztukach)</t>
  </si>
  <si>
    <r>
      <t xml:space="preserve">Opis zadań wykonanych w ramach działania naprawczego                               </t>
    </r>
    <r>
      <rPr>
        <i/>
        <sz val="9"/>
        <color rgb="FFFF0000"/>
        <rFont val="Arial"/>
        <family val="2"/>
        <charset val="238"/>
      </rPr>
      <t xml:space="preserve">(należy opisać działanie naprawcze, np. zachowanie płynności ruchu pojazdów na arteriach poza centrum miasta, wchodzących w system tranzytowy, poprzez wykorzystanie inteligentnych systemów sterowania ruchem np. zielonej fali, sygnalizatorów czasowych, uwzględnienie przy planowaniu ruchu optymalnej prędkości poruszania się pojazdów; uspokojenie ruchu                                              w centrum miasta poprzez: wyznaczenie Stref Tempo30 oraz niższych; wprowadzanie dodatkowych mechanizmów zmniejszających natężenie ruchu samochodowego w centrum takich jak: strefy ruchu pieszego, strefy ograniczonego ruchu, progi zwalniające, zakaz wjazdu do centrum dla pojazdów powyżej 3,5 t.)
</t>
    </r>
  </si>
  <si>
    <t xml:space="preserve">Liczba miejsc parkingowych                     w nowopowstałych parkingach typu „Parkuj i Jedź”                                                 (w sztukach)
</t>
  </si>
  <si>
    <r>
      <t xml:space="preserve">Uwagi                             </t>
    </r>
    <r>
      <rPr>
        <i/>
        <sz val="9"/>
        <color rgb="FFFF0000"/>
        <rFont val="Arial"/>
        <family val="2"/>
        <charset val="238"/>
      </rPr>
      <t>(należy wpisać ewentualne uwagi                          i wyjaśnienia)</t>
    </r>
  </si>
  <si>
    <r>
      <t>Data zakończenia zadania</t>
    </r>
    <r>
      <rPr>
        <i/>
        <sz val="9"/>
        <color rgb="FFFF0000"/>
        <rFont val="Arial"/>
        <family val="2"/>
        <charset val="238"/>
      </rPr>
      <t xml:space="preserve">                            (należy wpisać datę zakończenia zadania: dzień.miesiąc.                   rok)</t>
    </r>
  </si>
  <si>
    <t xml:space="preserve">Jednostka przekazująca sprawozdanie wypełnia pola zaznaczone kolorem.  </t>
  </si>
  <si>
    <t xml:space="preserve">Jednostka przekazująca sprawozdanie wypełnia pola zaznaczone kolorem.   </t>
  </si>
  <si>
    <t xml:space="preserve">Jednostka przekazująca sprawozdanie wypełnia pola zaznaczone kolorem.    </t>
  </si>
  <si>
    <t>Jednostka przekazująca sprawozdanie wypełnia pola zaznaczone kolorem.</t>
  </si>
  <si>
    <t xml:space="preserve">wybierz rok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</si>
</sst>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sz val="16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name val="Arial"/>
      <family val="2"/>
      <charset val="238"/>
    </font>
    <font>
      <b/>
      <sz val="16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20"/>
      <color theme="1"/>
      <name val="Arial"/>
      <family val="2"/>
      <charset val="238"/>
    </font>
    <font>
      <sz val="20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" fillId="0" borderId="0" xfId="0" applyFont="1"/>
    <xf numFmtId="0" fontId="10" fillId="3" borderId="1" xfId="0" applyFont="1" applyFill="1" applyBorder="1"/>
    <xf numFmtId="0" fontId="10" fillId="0" borderId="1" xfId="0" applyFont="1" applyBorder="1" applyAlignment="1">
      <alignment vertical="top"/>
    </xf>
    <xf numFmtId="0" fontId="11" fillId="3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0" xfId="0" applyFont="1"/>
    <xf numFmtId="0" fontId="8" fillId="0" borderId="1" xfId="0" applyFont="1" applyBorder="1" applyAlignment="1">
      <alignment horizontal="left" vertical="top" wrapText="1"/>
    </xf>
    <xf numFmtId="0" fontId="10" fillId="3" borderId="1" xfId="0" applyFont="1" applyFill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8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11" fillId="4" borderId="1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/>
    </xf>
    <xf numFmtId="0" fontId="10" fillId="3" borderId="1" xfId="0" applyFont="1" applyFill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6" xfId="0" applyFont="1" applyBorder="1"/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/>
    </xf>
    <xf numFmtId="0" fontId="8" fillId="3" borderId="1" xfId="0" applyFont="1" applyFill="1" applyBorder="1"/>
    <xf numFmtId="0" fontId="8" fillId="0" borderId="1" xfId="0" applyFont="1" applyBorder="1" applyAlignment="1">
      <alignment vertical="top"/>
    </xf>
    <xf numFmtId="0" fontId="0" fillId="3" borderId="1" xfId="0" applyFill="1" applyBorder="1"/>
    <xf numFmtId="0" fontId="8" fillId="4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7" xfId="0" applyFont="1" applyBorder="1"/>
    <xf numFmtId="0" fontId="0" fillId="0" borderId="0" xfId="0" applyFont="1" applyBorder="1"/>
    <xf numFmtId="0" fontId="0" fillId="0" borderId="1" xfId="0" applyFont="1" applyBorder="1"/>
    <xf numFmtId="0" fontId="12" fillId="0" borderId="0" xfId="0" applyFont="1" applyAlignment="1">
      <alignment horizontal="right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7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8" fillId="4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8" fillId="4" borderId="3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</cellXfs>
  <cellStyles count="2">
    <cellStyle name="Normalny" xfId="0" builtinId="0"/>
    <cellStyle name="Normalny 4" xfId="1"/>
  </cellStyles>
  <dxfs count="0"/>
  <tableStyles count="0" defaultTableStyle="TableStyleMedium2" defaultPivotStyle="PivotStyleLight16"/>
  <colors>
    <mruColors>
      <color rgb="FF303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 tint="-0.499984740745262"/>
  </sheetPr>
  <dimension ref="A1:C34"/>
  <sheetViews>
    <sheetView showGridLines="0" workbookViewId="0">
      <selection activeCell="C20" sqref="C20:C34"/>
    </sheetView>
  </sheetViews>
  <sheetFormatPr defaultRowHeight="15" x14ac:dyDescent="0.25"/>
  <cols>
    <col min="2" max="2" width="60.5703125" customWidth="1"/>
    <col min="3" max="3" width="77.7109375" customWidth="1"/>
    <col min="4" max="4" width="28.28515625" customWidth="1"/>
  </cols>
  <sheetData>
    <row r="1" spans="1:3" ht="20.25" x14ac:dyDescent="0.3">
      <c r="A1" s="54" t="s">
        <v>155</v>
      </c>
      <c r="B1" s="55"/>
      <c r="C1" s="55"/>
    </row>
    <row r="2" spans="1:3" ht="23.25" customHeight="1" x14ac:dyDescent="0.25">
      <c r="A2" s="51" t="s">
        <v>0</v>
      </c>
      <c r="B2" s="52"/>
      <c r="C2" s="53"/>
    </row>
    <row r="3" spans="1:3" x14ac:dyDescent="0.25">
      <c r="A3" s="6" t="s">
        <v>22</v>
      </c>
      <c r="B3" s="7" t="s">
        <v>1</v>
      </c>
      <c r="C3" s="6" t="s">
        <v>2</v>
      </c>
    </row>
    <row r="4" spans="1:3" ht="50.1" customHeight="1" x14ac:dyDescent="0.25">
      <c r="A4" s="3">
        <v>1</v>
      </c>
      <c r="B4" s="2" t="s">
        <v>51</v>
      </c>
      <c r="C4" s="8" t="s">
        <v>156</v>
      </c>
    </row>
    <row r="5" spans="1:3" ht="58.5" customHeight="1" x14ac:dyDescent="0.25">
      <c r="A5" s="3">
        <v>2</v>
      </c>
      <c r="B5" s="2" t="s">
        <v>67</v>
      </c>
      <c r="C5" s="36" t="s">
        <v>136</v>
      </c>
    </row>
    <row r="6" spans="1:3" ht="42" customHeight="1" x14ac:dyDescent="0.25">
      <c r="A6" s="3">
        <v>3</v>
      </c>
      <c r="B6" s="2" t="s">
        <v>3</v>
      </c>
      <c r="C6" s="5" t="s">
        <v>65</v>
      </c>
    </row>
    <row r="7" spans="1:3" ht="47.25" customHeight="1" x14ac:dyDescent="0.25">
      <c r="A7" s="3">
        <v>4</v>
      </c>
      <c r="B7" s="2" t="s">
        <v>68</v>
      </c>
      <c r="C7" s="5" t="s">
        <v>66</v>
      </c>
    </row>
    <row r="8" spans="1:3" ht="50.1" customHeight="1" x14ac:dyDescent="0.25">
      <c r="A8" s="3">
        <v>5</v>
      </c>
      <c r="B8" s="2" t="s">
        <v>4</v>
      </c>
      <c r="C8" s="4"/>
    </row>
    <row r="9" spans="1:3" ht="50.1" customHeight="1" x14ac:dyDescent="0.25">
      <c r="A9" s="3">
        <v>6</v>
      </c>
      <c r="B9" s="2" t="s">
        <v>5</v>
      </c>
      <c r="C9" s="4"/>
    </row>
    <row r="10" spans="1:3" ht="50.1" customHeight="1" x14ac:dyDescent="0.25">
      <c r="A10" s="3">
        <v>7</v>
      </c>
      <c r="B10" s="2" t="s">
        <v>6</v>
      </c>
      <c r="C10" s="4"/>
    </row>
    <row r="11" spans="1:3" ht="50.1" customHeight="1" x14ac:dyDescent="0.25">
      <c r="A11" s="3">
        <v>8</v>
      </c>
      <c r="B11" s="2" t="s">
        <v>7</v>
      </c>
      <c r="C11" s="4"/>
    </row>
    <row r="12" spans="1:3" ht="50.1" customHeight="1" x14ac:dyDescent="0.25">
      <c r="A12" s="3">
        <v>9</v>
      </c>
      <c r="B12" s="2" t="s">
        <v>8</v>
      </c>
      <c r="C12" s="4"/>
    </row>
    <row r="13" spans="1:3" ht="50.1" customHeight="1" x14ac:dyDescent="0.25">
      <c r="A13" s="3">
        <v>10</v>
      </c>
      <c r="B13" s="2" t="s">
        <v>9</v>
      </c>
      <c r="C13" s="4"/>
    </row>
    <row r="14" spans="1:3" ht="50.1" customHeight="1" x14ac:dyDescent="0.25">
      <c r="A14" s="3">
        <v>11</v>
      </c>
      <c r="B14" s="2" t="s">
        <v>10</v>
      </c>
      <c r="C14" s="4"/>
    </row>
    <row r="20" spans="3:3" x14ac:dyDescent="0.25">
      <c r="C20" s="50" t="s">
        <v>156</v>
      </c>
    </row>
    <row r="21" spans="3:3" x14ac:dyDescent="0.25">
      <c r="C21" s="20">
        <v>2014</v>
      </c>
    </row>
    <row r="22" spans="3:3" x14ac:dyDescent="0.25">
      <c r="C22" s="20">
        <v>2015</v>
      </c>
    </row>
    <row r="23" spans="3:3" x14ac:dyDescent="0.25">
      <c r="C23" s="20">
        <v>2016</v>
      </c>
    </row>
    <row r="24" spans="3:3" x14ac:dyDescent="0.25">
      <c r="C24" s="20">
        <v>2017</v>
      </c>
    </row>
    <row r="25" spans="3:3" x14ac:dyDescent="0.25">
      <c r="C25" s="20">
        <v>2018</v>
      </c>
    </row>
    <row r="26" spans="3:3" x14ac:dyDescent="0.25">
      <c r="C26" s="20">
        <v>2019</v>
      </c>
    </row>
    <row r="27" spans="3:3" x14ac:dyDescent="0.25">
      <c r="C27" s="20">
        <v>2020</v>
      </c>
    </row>
    <row r="28" spans="3:3" x14ac:dyDescent="0.25">
      <c r="C28" s="20">
        <v>2021</v>
      </c>
    </row>
    <row r="29" spans="3:3" x14ac:dyDescent="0.25">
      <c r="C29" s="20">
        <v>2022</v>
      </c>
    </row>
    <row r="30" spans="3:3" x14ac:dyDescent="0.25">
      <c r="C30" s="20">
        <v>2023</v>
      </c>
    </row>
    <row r="31" spans="3:3" x14ac:dyDescent="0.25">
      <c r="C31" s="20">
        <v>2024</v>
      </c>
    </row>
    <row r="32" spans="3:3" x14ac:dyDescent="0.25">
      <c r="C32" s="20"/>
    </row>
    <row r="33" spans="3:3" x14ac:dyDescent="0.25">
      <c r="C33" s="20"/>
    </row>
    <row r="34" spans="3:3" x14ac:dyDescent="0.25">
      <c r="C34" s="20"/>
    </row>
  </sheetData>
  <mergeCells count="2">
    <mergeCell ref="A2:C2"/>
    <mergeCell ref="A1:C1"/>
  </mergeCells>
  <dataValidations count="1">
    <dataValidation type="list" allowBlank="1" showInputMessage="1" showErrorMessage="1" sqref="C4">
      <formula1>$C$20:$C$31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L20"/>
  <sheetViews>
    <sheetView showGridLines="0" zoomScale="85" zoomScaleNormal="85" workbookViewId="0">
      <selection sqref="A1:L1"/>
    </sheetView>
  </sheetViews>
  <sheetFormatPr defaultRowHeight="15" x14ac:dyDescent="0.25"/>
  <cols>
    <col min="1" max="1" width="4.42578125" style="1" customWidth="1"/>
    <col min="2" max="2" width="13.42578125" style="1" customWidth="1"/>
    <col min="3" max="3" width="51.28515625" style="1" customWidth="1"/>
    <col min="4" max="4" width="12.140625" style="1" customWidth="1"/>
    <col min="5" max="5" width="12.5703125" style="1" customWidth="1"/>
    <col min="6" max="6" width="11.140625" style="1" customWidth="1"/>
    <col min="7" max="7" width="11.5703125" style="1" customWidth="1"/>
    <col min="8" max="8" width="12.85546875" style="1" customWidth="1"/>
    <col min="9" max="9" width="13.42578125" style="1" customWidth="1"/>
    <col min="10" max="10" width="16" style="1" customWidth="1"/>
    <col min="11" max="11" width="13.140625" style="1" customWidth="1"/>
    <col min="12" max="12" width="13.42578125" style="1" customWidth="1"/>
    <col min="13" max="16384" width="9.140625" style="1"/>
  </cols>
  <sheetData>
    <row r="1" spans="1:12" ht="20.25" x14ac:dyDescent="0.3">
      <c r="A1" s="54" t="s">
        <v>152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5.5" customHeight="1" x14ac:dyDescent="0.25">
      <c r="A2" s="62" t="s">
        <v>110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6" customHeight="1" x14ac:dyDescent="0.25">
      <c r="A3" s="24" t="s">
        <v>11</v>
      </c>
      <c r="B3" s="24" t="s">
        <v>12</v>
      </c>
      <c r="C3" s="24" t="s">
        <v>112</v>
      </c>
      <c r="D3" s="24" t="s">
        <v>52</v>
      </c>
      <c r="E3" s="24" t="s">
        <v>53</v>
      </c>
      <c r="F3" s="24" t="s">
        <v>13</v>
      </c>
      <c r="G3" s="24" t="s">
        <v>14</v>
      </c>
      <c r="H3" s="24" t="s">
        <v>54</v>
      </c>
      <c r="I3" s="24" t="s">
        <v>92</v>
      </c>
      <c r="J3" s="34" t="s">
        <v>113</v>
      </c>
      <c r="K3" s="34" t="s">
        <v>114</v>
      </c>
      <c r="L3" s="34" t="s">
        <v>115</v>
      </c>
    </row>
    <row r="4" spans="1:12" ht="183.75" customHeight="1" x14ac:dyDescent="0.25">
      <c r="A4" s="29">
        <v>1</v>
      </c>
      <c r="B4" s="21" t="s">
        <v>111</v>
      </c>
      <c r="C4" s="41"/>
      <c r="D4" s="41"/>
      <c r="E4" s="41"/>
      <c r="F4" s="42" t="s">
        <v>25</v>
      </c>
      <c r="G4" s="42" t="s">
        <v>15</v>
      </c>
      <c r="H4" s="41"/>
      <c r="I4" s="41"/>
      <c r="J4" s="18"/>
      <c r="K4" s="18"/>
      <c r="L4" s="18"/>
    </row>
    <row r="8" spans="1:12" ht="18" customHeight="1" x14ac:dyDescent="0.25"/>
    <row r="20" ht="18" customHeight="1" x14ac:dyDescent="0.25"/>
  </sheetData>
  <mergeCells count="2">
    <mergeCell ref="A1:L1"/>
    <mergeCell ref="A2:L2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20"/>
  <sheetViews>
    <sheetView showGridLines="0" zoomScale="90" zoomScaleNormal="90" workbookViewId="0">
      <selection sqref="A1:K1"/>
    </sheetView>
  </sheetViews>
  <sheetFormatPr defaultRowHeight="15" x14ac:dyDescent="0.25"/>
  <cols>
    <col min="1" max="1" width="4.42578125" style="1" customWidth="1"/>
    <col min="2" max="2" width="13.42578125" style="1" customWidth="1"/>
    <col min="3" max="3" width="49" style="1" customWidth="1"/>
    <col min="4" max="4" width="12.140625" style="1" customWidth="1"/>
    <col min="5" max="5" width="12.5703125" style="1" customWidth="1"/>
    <col min="6" max="6" width="11.7109375" style="1" customWidth="1"/>
    <col min="7" max="7" width="11.5703125" style="1" customWidth="1"/>
    <col min="8" max="8" width="12.85546875" style="1" customWidth="1"/>
    <col min="9" max="9" width="13.42578125" style="1" customWidth="1"/>
    <col min="10" max="10" width="16" style="1" customWidth="1"/>
    <col min="11" max="11" width="15.140625" style="1" customWidth="1"/>
    <col min="12" max="16384" width="9.140625" style="1"/>
  </cols>
  <sheetData>
    <row r="1" spans="1:11" ht="20.25" x14ac:dyDescent="0.3">
      <c r="A1" s="54" t="s">
        <v>152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42" customHeight="1" x14ac:dyDescent="0.25">
      <c r="A2" s="62" t="s">
        <v>116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6" customHeight="1" x14ac:dyDescent="0.25">
      <c r="A3" s="24" t="s">
        <v>11</v>
      </c>
      <c r="B3" s="24" t="s">
        <v>12</v>
      </c>
      <c r="C3" s="24" t="s">
        <v>119</v>
      </c>
      <c r="D3" s="24" t="s">
        <v>52</v>
      </c>
      <c r="E3" s="24" t="s">
        <v>53</v>
      </c>
      <c r="F3" s="24" t="s">
        <v>13</v>
      </c>
      <c r="G3" s="24" t="s">
        <v>14</v>
      </c>
      <c r="H3" s="24" t="s">
        <v>54</v>
      </c>
      <c r="I3" s="24" t="s">
        <v>92</v>
      </c>
      <c r="J3" s="34" t="s">
        <v>118</v>
      </c>
      <c r="K3" s="34" t="s">
        <v>149</v>
      </c>
    </row>
    <row r="4" spans="1:11" ht="183.75" customHeight="1" x14ac:dyDescent="0.25">
      <c r="A4" s="29">
        <v>1</v>
      </c>
      <c r="B4" s="21" t="s">
        <v>117</v>
      </c>
      <c r="C4" s="41"/>
      <c r="D4" s="41"/>
      <c r="E4" s="41"/>
      <c r="F4" s="42" t="s">
        <v>25</v>
      </c>
      <c r="G4" s="42" t="s">
        <v>15</v>
      </c>
      <c r="H4" s="41"/>
      <c r="I4" s="41"/>
      <c r="J4" s="18"/>
      <c r="K4" s="18"/>
    </row>
    <row r="8" spans="1:11" ht="18" customHeight="1" x14ac:dyDescent="0.25"/>
    <row r="20" ht="18" customHeight="1" x14ac:dyDescent="0.25"/>
  </sheetData>
  <mergeCells count="2">
    <mergeCell ref="A1:K1"/>
    <mergeCell ref="A2:K2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4"/>
  <sheetViews>
    <sheetView showGridLines="0" zoomScale="90" zoomScaleNormal="90" workbookViewId="0">
      <selection sqref="A1:K1"/>
    </sheetView>
  </sheetViews>
  <sheetFormatPr defaultRowHeight="15" x14ac:dyDescent="0.25"/>
  <cols>
    <col min="1" max="1" width="5.42578125" customWidth="1"/>
    <col min="2" max="2" width="15.42578125" customWidth="1"/>
    <col min="3" max="3" width="44.5703125" customWidth="1"/>
    <col min="4" max="4" width="12.140625" customWidth="1"/>
    <col min="5" max="5" width="12.42578125" customWidth="1"/>
    <col min="6" max="6" width="11.7109375" customWidth="1"/>
    <col min="7" max="7" width="11" customWidth="1"/>
    <col min="8" max="8" width="13.28515625" customWidth="1"/>
    <col min="9" max="9" width="11.7109375" customWidth="1"/>
    <col min="10" max="10" width="16.5703125" customWidth="1"/>
    <col min="11" max="11" width="15.5703125" customWidth="1"/>
  </cols>
  <sheetData>
    <row r="1" spans="1:11" ht="20.25" x14ac:dyDescent="0.3">
      <c r="A1" s="54" t="s">
        <v>152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6.25" x14ac:dyDescent="0.4">
      <c r="A2" s="56" t="s">
        <v>94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8" customHeight="1" x14ac:dyDescent="0.25">
      <c r="A3" s="24" t="s">
        <v>11</v>
      </c>
      <c r="B3" s="24" t="s">
        <v>64</v>
      </c>
      <c r="C3" s="24" t="s">
        <v>95</v>
      </c>
      <c r="D3" s="24" t="s">
        <v>63</v>
      </c>
      <c r="E3" s="24" t="s">
        <v>27</v>
      </c>
      <c r="F3" s="24" t="s">
        <v>13</v>
      </c>
      <c r="G3" s="24" t="s">
        <v>14</v>
      </c>
      <c r="H3" s="24" t="s">
        <v>23</v>
      </c>
      <c r="I3" s="24" t="s">
        <v>28</v>
      </c>
      <c r="J3" s="34" t="s">
        <v>97</v>
      </c>
      <c r="K3" s="24" t="s">
        <v>96</v>
      </c>
    </row>
    <row r="4" spans="1:11" ht="156" customHeight="1" x14ac:dyDescent="0.25">
      <c r="A4" s="11">
        <v>1</v>
      </c>
      <c r="B4" s="45" t="s">
        <v>98</v>
      </c>
      <c r="C4" s="12"/>
      <c r="D4" s="12"/>
      <c r="E4" s="12"/>
      <c r="F4" s="31" t="s">
        <v>25</v>
      </c>
      <c r="G4" s="31" t="s">
        <v>17</v>
      </c>
      <c r="H4" s="13"/>
      <c r="I4" s="13"/>
      <c r="J4" s="14"/>
      <c r="K4" s="43"/>
    </row>
  </sheetData>
  <mergeCells count="2">
    <mergeCell ref="A1:K1"/>
    <mergeCell ref="A2:K2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4" tint="-0.499984740745262"/>
  </sheetPr>
  <dimension ref="A1:K4"/>
  <sheetViews>
    <sheetView showGridLines="0" zoomScale="95" zoomScaleNormal="95" workbookViewId="0">
      <selection sqref="A1:K1"/>
    </sheetView>
  </sheetViews>
  <sheetFormatPr defaultRowHeight="15" x14ac:dyDescent="0.25"/>
  <cols>
    <col min="1" max="1" width="4.5703125" customWidth="1"/>
    <col min="2" max="2" width="15.7109375" customWidth="1"/>
    <col min="3" max="3" width="32.140625" customWidth="1"/>
    <col min="4" max="8" width="15.7109375" customWidth="1"/>
    <col min="9" max="9" width="15.42578125" customWidth="1"/>
    <col min="10" max="10" width="15.7109375" customWidth="1"/>
    <col min="11" max="11" width="15" customWidth="1"/>
  </cols>
  <sheetData>
    <row r="1" spans="1:11" ht="20.25" x14ac:dyDescent="0.3">
      <c r="A1" s="54" t="s">
        <v>152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6.25" customHeight="1" x14ac:dyDescent="0.4">
      <c r="A2" s="63" t="s">
        <v>99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16.25" customHeight="1" x14ac:dyDescent="0.25">
      <c r="A3" s="24" t="s">
        <v>11</v>
      </c>
      <c r="B3" s="24" t="s">
        <v>12</v>
      </c>
      <c r="C3" s="24" t="s">
        <v>30</v>
      </c>
      <c r="D3" s="24" t="s">
        <v>26</v>
      </c>
      <c r="E3" s="24" t="s">
        <v>27</v>
      </c>
      <c r="F3" s="24" t="s">
        <v>13</v>
      </c>
      <c r="G3" s="24" t="s">
        <v>14</v>
      </c>
      <c r="H3" s="24" t="s">
        <v>23</v>
      </c>
      <c r="I3" s="24" t="s">
        <v>150</v>
      </c>
      <c r="J3" s="34" t="s">
        <v>57</v>
      </c>
      <c r="K3" s="28" t="s">
        <v>29</v>
      </c>
    </row>
    <row r="4" spans="1:11" ht="152.25" customHeight="1" x14ac:dyDescent="0.25">
      <c r="A4" s="31">
        <v>1</v>
      </c>
      <c r="B4" s="21" t="s">
        <v>100</v>
      </c>
      <c r="C4" s="22"/>
      <c r="D4" s="35"/>
      <c r="E4" s="35"/>
      <c r="F4" s="23" t="s">
        <v>25</v>
      </c>
      <c r="G4" s="23" t="s">
        <v>15</v>
      </c>
      <c r="H4" s="33"/>
      <c r="I4" s="33"/>
      <c r="J4" s="18"/>
      <c r="K4" s="16"/>
    </row>
  </sheetData>
  <mergeCells count="2">
    <mergeCell ref="A2:K2"/>
    <mergeCell ref="A1:K1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1"/>
  <sheetViews>
    <sheetView showGridLines="0" topLeftCell="A4" workbookViewId="0">
      <selection sqref="A1:I1"/>
    </sheetView>
  </sheetViews>
  <sheetFormatPr defaultRowHeight="15" x14ac:dyDescent="0.25"/>
  <cols>
    <col min="1" max="1" width="4.42578125" style="1" customWidth="1"/>
    <col min="2" max="2" width="13.42578125" style="1" customWidth="1"/>
    <col min="3" max="3" width="46.5703125" style="1" customWidth="1"/>
    <col min="4" max="4" width="12.140625" style="1" customWidth="1"/>
    <col min="5" max="5" width="13" style="1" customWidth="1"/>
    <col min="6" max="6" width="11.5703125" style="1" customWidth="1"/>
    <col min="7" max="7" width="12.140625" style="1" customWidth="1"/>
    <col min="8" max="8" width="12.85546875" style="1" customWidth="1"/>
    <col min="9" max="9" width="22.140625" style="1" customWidth="1"/>
    <col min="10" max="16384" width="9.140625" style="1"/>
  </cols>
  <sheetData>
    <row r="1" spans="1:9" ht="20.25" x14ac:dyDescent="0.3">
      <c r="A1" s="54" t="s">
        <v>153</v>
      </c>
      <c r="B1" s="54"/>
      <c r="C1" s="54"/>
      <c r="D1" s="54"/>
      <c r="E1" s="54"/>
      <c r="F1" s="54"/>
      <c r="G1" s="54"/>
      <c r="H1" s="54"/>
      <c r="I1" s="54"/>
    </row>
    <row r="2" spans="1:9" ht="42" customHeight="1" x14ac:dyDescent="0.25">
      <c r="A2" s="62" t="s">
        <v>120</v>
      </c>
      <c r="B2" s="61"/>
      <c r="C2" s="61"/>
      <c r="D2" s="61"/>
      <c r="E2" s="61"/>
      <c r="F2" s="61"/>
      <c r="G2" s="61"/>
      <c r="H2" s="61"/>
      <c r="I2" s="61"/>
    </row>
    <row r="3" spans="1:9" ht="156" customHeight="1" x14ac:dyDescent="0.25">
      <c r="A3" s="24" t="s">
        <v>11</v>
      </c>
      <c r="B3" s="24" t="s">
        <v>12</v>
      </c>
      <c r="C3" s="24" t="s">
        <v>122</v>
      </c>
      <c r="D3" s="24" t="s">
        <v>52</v>
      </c>
      <c r="E3" s="24" t="s">
        <v>151</v>
      </c>
      <c r="F3" s="24" t="s">
        <v>13</v>
      </c>
      <c r="G3" s="24" t="s">
        <v>14</v>
      </c>
      <c r="H3" s="24" t="s">
        <v>54</v>
      </c>
      <c r="I3" s="24" t="s">
        <v>55</v>
      </c>
    </row>
    <row r="4" spans="1:9" ht="183.75" customHeight="1" x14ac:dyDescent="0.25">
      <c r="A4" s="29">
        <v>1</v>
      </c>
      <c r="B4" s="21" t="s">
        <v>121</v>
      </c>
      <c r="C4" s="41"/>
      <c r="D4" s="41"/>
      <c r="E4" s="41"/>
      <c r="F4" s="42" t="s">
        <v>16</v>
      </c>
      <c r="G4" s="42" t="s">
        <v>15</v>
      </c>
      <c r="H4" s="41"/>
      <c r="I4" s="41"/>
    </row>
    <row r="5" spans="1:9" ht="169.5" customHeight="1" x14ac:dyDescent="0.25">
      <c r="A5" s="29"/>
      <c r="B5" s="21"/>
      <c r="C5" s="41"/>
      <c r="D5" s="41"/>
      <c r="E5" s="41"/>
      <c r="F5" s="42"/>
      <c r="G5" s="42"/>
      <c r="H5" s="41"/>
      <c r="I5" s="41"/>
    </row>
    <row r="6" spans="1:9" hidden="1" x14ac:dyDescent="0.25">
      <c r="A6" s="49"/>
      <c r="B6" s="49"/>
      <c r="C6" s="49"/>
      <c r="D6" s="49"/>
      <c r="E6" s="49"/>
      <c r="F6" s="49"/>
      <c r="G6" s="49"/>
      <c r="H6" s="49"/>
      <c r="I6" s="49"/>
    </row>
    <row r="9" spans="1:9" ht="18" customHeight="1" x14ac:dyDescent="0.25"/>
    <row r="21" ht="18" customHeight="1" x14ac:dyDescent="0.25"/>
  </sheetData>
  <mergeCells count="2">
    <mergeCell ref="A1:I1"/>
    <mergeCell ref="A2:I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4" tint="0.39997558519241921"/>
  </sheetPr>
  <dimension ref="A1:K4"/>
  <sheetViews>
    <sheetView showGridLines="0" workbookViewId="0">
      <selection sqref="A1:K1"/>
    </sheetView>
  </sheetViews>
  <sheetFormatPr defaultRowHeight="15" x14ac:dyDescent="0.25"/>
  <cols>
    <col min="1" max="1" width="5.140625" customWidth="1"/>
    <col min="2" max="2" width="15.7109375" customWidth="1"/>
    <col min="3" max="3" width="37.85546875" customWidth="1"/>
    <col min="4" max="4" width="15.7109375" customWidth="1"/>
    <col min="5" max="5" width="4.42578125" customWidth="1"/>
    <col min="6" max="6" width="11.5703125" customWidth="1"/>
    <col min="7" max="7" width="9.5703125" customWidth="1"/>
    <col min="8" max="9" width="13.85546875" customWidth="1"/>
    <col min="10" max="10" width="15.7109375" customWidth="1"/>
    <col min="11" max="11" width="13.5703125" customWidth="1"/>
  </cols>
  <sheetData>
    <row r="1" spans="1:11" ht="15.75" customHeight="1" x14ac:dyDescent="0.3">
      <c r="A1" s="66" t="s">
        <v>152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48.75" customHeight="1" x14ac:dyDescent="0.4">
      <c r="A2" s="63" t="s">
        <v>101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68.75" customHeight="1" x14ac:dyDescent="0.25">
      <c r="A3" s="24" t="s">
        <v>11</v>
      </c>
      <c r="B3" s="24" t="s">
        <v>12</v>
      </c>
      <c r="C3" s="24" t="s">
        <v>61</v>
      </c>
      <c r="D3" s="64" t="s">
        <v>31</v>
      </c>
      <c r="E3" s="64"/>
      <c r="F3" s="24" t="s">
        <v>13</v>
      </c>
      <c r="G3" s="24" t="s">
        <v>14</v>
      </c>
      <c r="H3" s="24" t="s">
        <v>60</v>
      </c>
      <c r="I3" s="24" t="s">
        <v>58</v>
      </c>
      <c r="J3" s="34" t="s">
        <v>59</v>
      </c>
      <c r="K3" s="24" t="s">
        <v>103</v>
      </c>
    </row>
    <row r="4" spans="1:11" ht="245.25" customHeight="1" x14ac:dyDescent="0.25">
      <c r="A4" s="31">
        <v>1</v>
      </c>
      <c r="B4" s="21" t="s">
        <v>102</v>
      </c>
      <c r="C4" s="22"/>
      <c r="D4" s="65"/>
      <c r="E4" s="65"/>
      <c r="F4" s="23" t="s">
        <v>25</v>
      </c>
      <c r="G4" s="23" t="s">
        <v>15</v>
      </c>
      <c r="H4" s="33"/>
      <c r="I4" s="33"/>
      <c r="J4" s="18"/>
      <c r="K4" s="43"/>
    </row>
  </sheetData>
  <mergeCells count="4">
    <mergeCell ref="D3:E3"/>
    <mergeCell ref="D4:E4"/>
    <mergeCell ref="A1:K1"/>
    <mergeCell ref="A2:K2"/>
  </mergeCells>
  <pageMargins left="0.11811023622047245" right="0.11811023622047245" top="0.74803149606299213" bottom="0.74803149606299213" header="0.31496062992125984" footer="0.31496062992125984"/>
  <pageSetup paperSize="9"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20"/>
  <sheetViews>
    <sheetView showGridLines="0" zoomScale="90" zoomScaleNormal="90" workbookViewId="0">
      <selection sqref="A1:K1"/>
    </sheetView>
  </sheetViews>
  <sheetFormatPr defaultRowHeight="15" x14ac:dyDescent="0.25"/>
  <cols>
    <col min="1" max="1" width="4.42578125" style="1" customWidth="1"/>
    <col min="2" max="2" width="13.42578125" style="1" customWidth="1"/>
    <col min="3" max="3" width="53.7109375" style="1" customWidth="1"/>
    <col min="4" max="4" width="12.140625" style="1" customWidth="1"/>
    <col min="5" max="5" width="13" style="1" customWidth="1"/>
    <col min="6" max="6" width="11.5703125" style="1" customWidth="1"/>
    <col min="7" max="7" width="12.140625" style="1" customWidth="1"/>
    <col min="8" max="8" width="12.85546875" style="1" customWidth="1"/>
    <col min="9" max="9" width="13.42578125" style="1" customWidth="1"/>
    <col min="10" max="10" width="16" style="1" customWidth="1"/>
    <col min="11" max="11" width="16.85546875" style="1" customWidth="1"/>
    <col min="12" max="16384" width="9.140625" style="1"/>
  </cols>
  <sheetData>
    <row r="1" spans="1:11" ht="20.25" x14ac:dyDescent="0.3">
      <c r="A1" s="54" t="s">
        <v>152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39" customHeight="1" x14ac:dyDescent="0.25">
      <c r="A2" s="62" t="s">
        <v>123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6" customHeight="1" x14ac:dyDescent="0.25">
      <c r="A3" s="44" t="s">
        <v>11</v>
      </c>
      <c r="B3" s="44" t="s">
        <v>12</v>
      </c>
      <c r="C3" s="44" t="s">
        <v>127</v>
      </c>
      <c r="D3" s="44" t="s">
        <v>52</v>
      </c>
      <c r="E3" s="44" t="s">
        <v>53</v>
      </c>
      <c r="F3" s="44" t="s">
        <v>13</v>
      </c>
      <c r="G3" s="44" t="s">
        <v>14</v>
      </c>
      <c r="H3" s="44" t="s">
        <v>54</v>
      </c>
      <c r="I3" s="44" t="s">
        <v>92</v>
      </c>
      <c r="J3" s="34" t="s">
        <v>125</v>
      </c>
      <c r="K3" s="34" t="s">
        <v>126</v>
      </c>
    </row>
    <row r="4" spans="1:11" ht="183.75" customHeight="1" x14ac:dyDescent="0.25">
      <c r="A4" s="29">
        <v>1</v>
      </c>
      <c r="B4" s="21" t="s">
        <v>124</v>
      </c>
      <c r="C4" s="41"/>
      <c r="D4" s="41"/>
      <c r="E4" s="41"/>
      <c r="F4" s="42" t="s">
        <v>25</v>
      </c>
      <c r="G4" s="42" t="s">
        <v>15</v>
      </c>
      <c r="H4" s="41"/>
      <c r="I4" s="41"/>
      <c r="J4" s="18"/>
      <c r="K4" s="18"/>
    </row>
    <row r="8" spans="1:11" ht="18" customHeight="1" x14ac:dyDescent="0.25"/>
    <row r="20" ht="18" customHeight="1" x14ac:dyDescent="0.25"/>
  </sheetData>
  <mergeCells count="2">
    <mergeCell ref="A1:K1"/>
    <mergeCell ref="A2:K2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8" tint="-0.249977111117893"/>
  </sheetPr>
  <dimension ref="A1:J5"/>
  <sheetViews>
    <sheetView showGridLines="0" workbookViewId="0">
      <selection sqref="A1:J1"/>
    </sheetView>
  </sheetViews>
  <sheetFormatPr defaultRowHeight="15" x14ac:dyDescent="0.25"/>
  <cols>
    <col min="1" max="1" width="5.42578125" customWidth="1"/>
    <col min="2" max="2" width="14.140625" customWidth="1"/>
    <col min="3" max="3" width="49.42578125" customWidth="1"/>
    <col min="4" max="4" width="12.140625" customWidth="1"/>
    <col min="5" max="5" width="12.42578125" customWidth="1"/>
    <col min="6" max="6" width="11.28515625" customWidth="1"/>
    <col min="7" max="7" width="11" customWidth="1"/>
    <col min="8" max="8" width="13.28515625" customWidth="1"/>
    <col min="9" max="9" width="18.42578125" customWidth="1"/>
    <col min="10" max="10" width="15.140625" customWidth="1"/>
  </cols>
  <sheetData>
    <row r="1" spans="1:10" ht="20.25" x14ac:dyDescent="0.3">
      <c r="A1" s="54" t="s">
        <v>152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24" customHeight="1" x14ac:dyDescent="0.4">
      <c r="A2" s="63" t="s">
        <v>104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48.5" customHeight="1" x14ac:dyDescent="0.25">
      <c r="A3" s="9" t="s">
        <v>11</v>
      </c>
      <c r="B3" s="9" t="s">
        <v>64</v>
      </c>
      <c r="C3" s="9" t="s">
        <v>62</v>
      </c>
      <c r="D3" s="9" t="s">
        <v>63</v>
      </c>
      <c r="E3" s="9" t="s">
        <v>27</v>
      </c>
      <c r="F3" s="9" t="s">
        <v>13</v>
      </c>
      <c r="G3" s="9" t="s">
        <v>14</v>
      </c>
      <c r="H3" s="9" t="s">
        <v>23</v>
      </c>
      <c r="I3" s="9" t="s">
        <v>28</v>
      </c>
      <c r="J3" s="10" t="s">
        <v>35</v>
      </c>
    </row>
    <row r="4" spans="1:10" ht="168.75" customHeight="1" x14ac:dyDescent="0.25">
      <c r="A4" s="11">
        <v>1</v>
      </c>
      <c r="B4" s="21" t="s">
        <v>105</v>
      </c>
      <c r="C4" s="12"/>
      <c r="D4" s="12"/>
      <c r="E4" s="12"/>
      <c r="F4" s="31" t="s">
        <v>16</v>
      </c>
      <c r="G4" s="31" t="s">
        <v>17</v>
      </c>
      <c r="H4" s="13"/>
      <c r="I4" s="13"/>
      <c r="J4" s="14"/>
    </row>
    <row r="5" spans="1:10" x14ac:dyDescent="0.25">
      <c r="B5" s="15"/>
    </row>
  </sheetData>
  <mergeCells count="2">
    <mergeCell ref="A2:J2"/>
    <mergeCell ref="A1:J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4" tint="0.59999389629810485"/>
  </sheetPr>
  <dimension ref="A1:J5"/>
  <sheetViews>
    <sheetView showGridLines="0" topLeftCell="A7" workbookViewId="0">
      <selection activeCell="E12" sqref="E12"/>
    </sheetView>
  </sheetViews>
  <sheetFormatPr defaultRowHeight="15" x14ac:dyDescent="0.25"/>
  <cols>
    <col min="1" max="1" width="5.5703125" customWidth="1"/>
    <col min="2" max="2" width="15.7109375" customWidth="1"/>
    <col min="3" max="3" width="45.140625" customWidth="1"/>
    <col min="4" max="4" width="15.7109375" customWidth="1"/>
    <col min="5" max="5" width="4.5703125" customWidth="1"/>
    <col min="6" max="6" width="12.85546875" customWidth="1"/>
    <col min="7" max="7" width="15.7109375" customWidth="1"/>
    <col min="8" max="8" width="11.28515625" customWidth="1"/>
    <col min="9" max="9" width="24" customWidth="1"/>
    <col min="10" max="10" width="15.7109375" customWidth="1"/>
  </cols>
  <sheetData>
    <row r="1" spans="1:10" ht="20.25" x14ac:dyDescent="0.3">
      <c r="A1" s="54" t="s">
        <v>152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81.75" customHeight="1" x14ac:dyDescent="0.4">
      <c r="A2" s="63" t="s">
        <v>106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47" customHeight="1" x14ac:dyDescent="0.25">
      <c r="A3" s="24" t="s">
        <v>11</v>
      </c>
      <c r="B3" s="24" t="s">
        <v>12</v>
      </c>
      <c r="C3" s="24" t="s">
        <v>107</v>
      </c>
      <c r="D3" s="68" t="s">
        <v>32</v>
      </c>
      <c r="E3" s="69"/>
      <c r="F3" s="24" t="s">
        <v>13</v>
      </c>
      <c r="G3" s="24" t="s">
        <v>14</v>
      </c>
      <c r="H3" s="24" t="s">
        <v>56</v>
      </c>
      <c r="I3" s="24" t="s">
        <v>33</v>
      </c>
      <c r="J3" s="34" t="s">
        <v>24</v>
      </c>
    </row>
    <row r="4" spans="1:10" ht="164.25" customHeight="1" x14ac:dyDescent="0.25">
      <c r="A4" s="31">
        <v>1</v>
      </c>
      <c r="B4" s="45" t="s">
        <v>128</v>
      </c>
      <c r="C4" s="22"/>
      <c r="D4" s="70"/>
      <c r="E4" s="71"/>
      <c r="F4" s="23" t="s">
        <v>16</v>
      </c>
      <c r="G4" s="23" t="s">
        <v>17</v>
      </c>
      <c r="H4" s="32" t="s">
        <v>20</v>
      </c>
      <c r="I4" s="33"/>
      <c r="J4" s="18"/>
    </row>
    <row r="5" spans="1:10" x14ac:dyDescent="0.25">
      <c r="B5" s="46"/>
    </row>
  </sheetData>
  <mergeCells count="4">
    <mergeCell ref="A2:J2"/>
    <mergeCell ref="D3:E3"/>
    <mergeCell ref="D4:E4"/>
    <mergeCell ref="A1:J1"/>
  </mergeCells>
  <pageMargins left="0.31496062992125984" right="0.31496062992125984" top="0.74803149606299213" bottom="0.74803149606299213" header="0.31496062992125984" footer="0.31496062992125984"/>
  <pageSetup paperSize="9" scale="8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20"/>
  <sheetViews>
    <sheetView showGridLines="0" zoomScale="90" zoomScaleNormal="90" workbookViewId="0">
      <selection sqref="A1:K1"/>
    </sheetView>
  </sheetViews>
  <sheetFormatPr defaultRowHeight="15" x14ac:dyDescent="0.25"/>
  <cols>
    <col min="1" max="1" width="4.42578125" style="1" customWidth="1"/>
    <col min="2" max="2" width="13.42578125" style="1" customWidth="1"/>
    <col min="3" max="3" width="48.85546875" style="1" customWidth="1"/>
    <col min="4" max="4" width="12.140625" style="1" customWidth="1"/>
    <col min="5" max="5" width="13" style="1" customWidth="1"/>
    <col min="6" max="6" width="11.5703125" style="1" customWidth="1"/>
    <col min="7" max="7" width="12.140625" style="1" customWidth="1"/>
    <col min="8" max="8" width="12.85546875" style="1" customWidth="1"/>
    <col min="9" max="9" width="13.42578125" style="1" customWidth="1"/>
    <col min="10" max="10" width="16" style="1" customWidth="1"/>
    <col min="11" max="11" width="16.85546875" style="1" customWidth="1"/>
    <col min="12" max="16384" width="9.140625" style="1"/>
  </cols>
  <sheetData>
    <row r="1" spans="1:11" ht="20.25" x14ac:dyDescent="0.3">
      <c r="A1" s="54" t="s">
        <v>152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8.75" customHeight="1" x14ac:dyDescent="0.25">
      <c r="A2" s="62" t="s">
        <v>129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6" customHeight="1" x14ac:dyDescent="0.25">
      <c r="A3" s="44" t="s">
        <v>11</v>
      </c>
      <c r="B3" s="44" t="s">
        <v>12</v>
      </c>
      <c r="C3" s="44" t="s">
        <v>131</v>
      </c>
      <c r="D3" s="44" t="s">
        <v>52</v>
      </c>
      <c r="E3" s="44" t="s">
        <v>53</v>
      </c>
      <c r="F3" s="44" t="s">
        <v>13</v>
      </c>
      <c r="G3" s="44" t="s">
        <v>14</v>
      </c>
      <c r="H3" s="44" t="s">
        <v>54</v>
      </c>
      <c r="I3" s="44" t="s">
        <v>92</v>
      </c>
      <c r="J3" s="34" t="s">
        <v>132</v>
      </c>
      <c r="K3" s="34" t="s">
        <v>133</v>
      </c>
    </row>
    <row r="4" spans="1:11" ht="183.75" customHeight="1" x14ac:dyDescent="0.25">
      <c r="A4" s="29">
        <v>1</v>
      </c>
      <c r="B4" s="21" t="s">
        <v>130</v>
      </c>
      <c r="C4" s="41"/>
      <c r="D4" s="41"/>
      <c r="E4" s="41"/>
      <c r="F4" s="42" t="s">
        <v>16</v>
      </c>
      <c r="G4" s="42" t="s">
        <v>17</v>
      </c>
      <c r="H4" s="41"/>
      <c r="I4" s="41"/>
      <c r="J4" s="18"/>
      <c r="K4" s="18"/>
    </row>
    <row r="8" spans="1:11" ht="18" customHeight="1" x14ac:dyDescent="0.25"/>
    <row r="20" ht="18" customHeight="1" x14ac:dyDescent="0.25"/>
  </sheetData>
  <mergeCells count="2">
    <mergeCell ref="A1:K1"/>
    <mergeCell ref="A2:K2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4" tint="0.59999389629810485"/>
  </sheetPr>
  <dimension ref="A1:K20"/>
  <sheetViews>
    <sheetView showGridLines="0" tabSelected="1" zoomScale="95" zoomScaleNormal="95" workbookViewId="0">
      <selection sqref="A1:J1"/>
    </sheetView>
  </sheetViews>
  <sheetFormatPr defaultRowHeight="15" x14ac:dyDescent="0.25"/>
  <cols>
    <col min="1" max="1" width="19.7109375" style="1" customWidth="1"/>
    <col min="2" max="2" width="37" style="1" customWidth="1"/>
    <col min="3" max="3" width="15.7109375" style="1" customWidth="1"/>
    <col min="4" max="4" width="15.5703125" style="1" customWidth="1"/>
    <col min="5" max="5" width="13.28515625" style="1" customWidth="1"/>
    <col min="6" max="6" width="13.5703125" style="1" customWidth="1"/>
    <col min="7" max="7" width="12.85546875" style="1" customWidth="1"/>
    <col min="8" max="8" width="14.5703125" style="1" customWidth="1"/>
    <col min="9" max="9" width="14" style="1" customWidth="1"/>
    <col min="10" max="10" width="13.42578125" style="1" customWidth="1"/>
    <col min="11" max="16384" width="9.140625" style="1"/>
  </cols>
  <sheetData>
    <row r="1" spans="1:11" ht="20.25" x14ac:dyDescent="0.3">
      <c r="A1" s="54" t="s">
        <v>153</v>
      </c>
      <c r="B1" s="54"/>
      <c r="C1" s="54"/>
      <c r="D1" s="54"/>
      <c r="E1" s="54"/>
      <c r="F1" s="54"/>
      <c r="G1" s="54"/>
      <c r="H1" s="54"/>
      <c r="I1" s="54"/>
      <c r="J1" s="54"/>
    </row>
    <row r="2" spans="1:11" ht="26.25" x14ac:dyDescent="0.4">
      <c r="A2" s="56" t="s">
        <v>69</v>
      </c>
      <c r="B2" s="57"/>
      <c r="C2" s="57"/>
      <c r="D2" s="57"/>
      <c r="E2" s="57"/>
      <c r="F2" s="57"/>
      <c r="G2" s="57"/>
      <c r="H2" s="57"/>
      <c r="I2" s="57"/>
      <c r="J2" s="57"/>
    </row>
    <row r="3" spans="1:11" ht="150" customHeight="1" x14ac:dyDescent="0.25">
      <c r="A3" s="24" t="s">
        <v>12</v>
      </c>
      <c r="B3" s="24" t="s">
        <v>40</v>
      </c>
      <c r="C3" s="24" t="s">
        <v>41</v>
      </c>
      <c r="D3" s="24" t="s">
        <v>42</v>
      </c>
      <c r="E3" s="24" t="s">
        <v>13</v>
      </c>
      <c r="F3" s="24" t="s">
        <v>14</v>
      </c>
      <c r="G3" s="24" t="s">
        <v>34</v>
      </c>
      <c r="H3" s="24" t="s">
        <v>43</v>
      </c>
      <c r="I3" s="25" t="s">
        <v>38</v>
      </c>
      <c r="J3" s="25" t="s">
        <v>39</v>
      </c>
      <c r="K3" s="47"/>
    </row>
    <row r="4" spans="1:11" ht="200.1" customHeight="1" x14ac:dyDescent="0.25">
      <c r="A4" s="21" t="s">
        <v>134</v>
      </c>
      <c r="B4" s="22"/>
      <c r="C4" s="22"/>
      <c r="D4" s="22"/>
      <c r="E4" s="23" t="s">
        <v>15</v>
      </c>
      <c r="F4" s="23" t="s">
        <v>144</v>
      </c>
      <c r="G4" s="22"/>
      <c r="H4" s="33" t="s">
        <v>19</v>
      </c>
      <c r="I4" s="18"/>
      <c r="J4" s="18"/>
      <c r="K4" s="48"/>
    </row>
    <row r="6" spans="1:11" x14ac:dyDescent="0.25">
      <c r="A6" s="1" t="s">
        <v>145</v>
      </c>
    </row>
    <row r="8" spans="1:11" ht="18" customHeight="1" x14ac:dyDescent="0.25"/>
    <row r="20" ht="18" customHeight="1" x14ac:dyDescent="0.25"/>
  </sheetData>
  <mergeCells count="2">
    <mergeCell ref="A2:J2"/>
    <mergeCell ref="A1:J1"/>
  </mergeCells>
  <pageMargins left="0.51181102362204722" right="0.70866141732283472" top="0.15748031496062992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theme="4" tint="0.39997558519241921"/>
  </sheetPr>
  <dimension ref="A1:M26"/>
  <sheetViews>
    <sheetView showGridLines="0" zoomScale="70" zoomScaleNormal="70" workbookViewId="0">
      <selection activeCell="F5" sqref="F5"/>
    </sheetView>
  </sheetViews>
  <sheetFormatPr defaultRowHeight="15" x14ac:dyDescent="0.25"/>
  <cols>
    <col min="1" max="1" width="19.7109375" style="1" customWidth="1"/>
    <col min="2" max="2" width="57" style="1" customWidth="1"/>
    <col min="3" max="3" width="15.7109375" style="1" customWidth="1"/>
    <col min="4" max="4" width="16.140625" style="1" customWidth="1"/>
    <col min="5" max="5" width="13.28515625" style="1" customWidth="1"/>
    <col min="6" max="6" width="13.5703125" style="1" customWidth="1"/>
    <col min="7" max="7" width="12.85546875" style="1" customWidth="1"/>
    <col min="8" max="8" width="13.5703125" style="1" customWidth="1"/>
    <col min="9" max="9" width="12.42578125" style="1" customWidth="1"/>
    <col min="10" max="10" width="13.7109375" style="1" customWidth="1"/>
    <col min="11" max="11" width="14.28515625" style="1" customWidth="1"/>
    <col min="12" max="12" width="14.140625" style="1" customWidth="1"/>
    <col min="13" max="13" width="14.85546875" style="1" customWidth="1"/>
    <col min="14" max="16384" width="9.140625" style="1"/>
  </cols>
  <sheetData>
    <row r="1" spans="1:13" ht="23.25" customHeight="1" x14ac:dyDescent="0.3">
      <c r="A1" s="54" t="s">
        <v>152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3.25" customHeight="1" x14ac:dyDescent="0.4">
      <c r="A2" s="58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ht="174.75" customHeight="1" x14ac:dyDescent="0.25">
      <c r="A3" s="24" t="s">
        <v>12</v>
      </c>
      <c r="B3" s="24" t="s">
        <v>72</v>
      </c>
      <c r="C3" s="24" t="s">
        <v>46</v>
      </c>
      <c r="D3" s="24" t="s">
        <v>47</v>
      </c>
      <c r="E3" s="24" t="s">
        <v>13</v>
      </c>
      <c r="F3" s="24" t="s">
        <v>14</v>
      </c>
      <c r="G3" s="24" t="s">
        <v>48</v>
      </c>
      <c r="H3" s="24" t="s">
        <v>49</v>
      </c>
      <c r="I3" s="25" t="s">
        <v>44</v>
      </c>
      <c r="J3" s="25" t="s">
        <v>45</v>
      </c>
      <c r="K3" s="27" t="s">
        <v>146</v>
      </c>
      <c r="L3" s="27" t="s">
        <v>37</v>
      </c>
      <c r="M3" s="28" t="s">
        <v>50</v>
      </c>
    </row>
    <row r="4" spans="1:13" ht="200.1" customHeight="1" x14ac:dyDescent="0.25">
      <c r="A4" s="26" t="s">
        <v>71</v>
      </c>
      <c r="B4" s="16"/>
      <c r="C4" s="16"/>
      <c r="D4" s="16"/>
      <c r="E4" s="17" t="s">
        <v>16</v>
      </c>
      <c r="F4" s="17" t="s">
        <v>18</v>
      </c>
      <c r="G4" s="16"/>
      <c r="H4" s="16"/>
      <c r="I4" s="18">
        <v>0</v>
      </c>
      <c r="J4" s="18">
        <v>0</v>
      </c>
      <c r="K4" s="19">
        <f>0.4724*J4</f>
        <v>0</v>
      </c>
      <c r="L4" s="19">
        <f>0.4653*J4</f>
        <v>0</v>
      </c>
      <c r="M4" s="29">
        <f>J4*23.61/100/1000</f>
        <v>0</v>
      </c>
    </row>
    <row r="5" spans="1:13" ht="200.1" customHeight="1" x14ac:dyDescent="0.25">
      <c r="A5" s="26" t="s">
        <v>73</v>
      </c>
      <c r="B5" s="16"/>
      <c r="C5" s="16"/>
      <c r="D5" s="16"/>
      <c r="E5" s="17" t="s">
        <v>16</v>
      </c>
      <c r="F5" s="17" t="s">
        <v>18</v>
      </c>
      <c r="G5" s="16"/>
      <c r="H5" s="16"/>
      <c r="I5" s="18">
        <v>0</v>
      </c>
      <c r="J5" s="18">
        <v>0</v>
      </c>
      <c r="K5" s="19">
        <f>J5*0.0282</f>
        <v>0</v>
      </c>
      <c r="L5" s="19">
        <f>J5*0.0444</f>
        <v>0</v>
      </c>
      <c r="M5" s="29">
        <f>J5*0</f>
        <v>0</v>
      </c>
    </row>
    <row r="6" spans="1:13" ht="200.1" customHeight="1" x14ac:dyDescent="0.25">
      <c r="A6" s="21" t="s">
        <v>74</v>
      </c>
      <c r="B6" s="16"/>
      <c r="C6" s="16"/>
      <c r="D6" s="16"/>
      <c r="E6" s="17" t="s">
        <v>16</v>
      </c>
      <c r="F6" s="17" t="s">
        <v>18</v>
      </c>
      <c r="G6" s="16"/>
      <c r="H6" s="16"/>
      <c r="I6" s="18">
        <v>0</v>
      </c>
      <c r="J6" s="18">
        <v>0</v>
      </c>
      <c r="K6" s="19">
        <f>J6*0.1918</f>
        <v>0</v>
      </c>
      <c r="L6" s="19">
        <f>J6*0.2081</f>
        <v>0</v>
      </c>
      <c r="M6" s="29">
        <f>8.06/100*J6/1000</f>
        <v>0</v>
      </c>
    </row>
    <row r="7" spans="1:13" ht="200.1" customHeight="1" x14ac:dyDescent="0.25">
      <c r="A7" s="21" t="s">
        <v>79</v>
      </c>
      <c r="B7" s="16"/>
      <c r="C7" s="16"/>
      <c r="D7" s="16"/>
      <c r="E7" s="17" t="s">
        <v>16</v>
      </c>
      <c r="F7" s="17" t="s">
        <v>18</v>
      </c>
      <c r="G7" s="16"/>
      <c r="H7" s="16"/>
      <c r="I7" s="18">
        <v>0</v>
      </c>
      <c r="J7" s="18">
        <v>0</v>
      </c>
      <c r="K7" s="19">
        <f>J7*0.4718</f>
        <v>0</v>
      </c>
      <c r="L7" s="19">
        <f>J7*0.4647</f>
        <v>0</v>
      </c>
      <c r="M7" s="29">
        <f>23.61/100*J7/1000</f>
        <v>0</v>
      </c>
    </row>
    <row r="8" spans="1:13" ht="200.1" customHeight="1" x14ac:dyDescent="0.25">
      <c r="A8" s="21" t="s">
        <v>75</v>
      </c>
      <c r="B8" s="16"/>
      <c r="C8" s="16"/>
      <c r="D8" s="16"/>
      <c r="E8" s="17" t="s">
        <v>16</v>
      </c>
      <c r="F8" s="17" t="s">
        <v>18</v>
      </c>
      <c r="G8" s="16"/>
      <c r="H8" s="30"/>
      <c r="I8" s="18">
        <v>0</v>
      </c>
      <c r="J8" s="18">
        <v>0</v>
      </c>
      <c r="K8" s="19">
        <f>J8*0.4681</f>
        <v>0</v>
      </c>
      <c r="L8" s="19">
        <f>J8*0.4609</f>
        <v>0</v>
      </c>
      <c r="M8" s="29">
        <f>21.39/100*J8/1000</f>
        <v>0</v>
      </c>
    </row>
    <row r="9" spans="1:13" ht="200.1" customHeight="1" x14ac:dyDescent="0.25">
      <c r="A9" s="21" t="s">
        <v>78</v>
      </c>
      <c r="B9" s="16"/>
      <c r="C9" s="16"/>
      <c r="D9" s="16"/>
      <c r="E9" s="17" t="s">
        <v>16</v>
      </c>
      <c r="F9" s="17" t="s">
        <v>18</v>
      </c>
      <c r="G9" s="16"/>
      <c r="H9" s="16"/>
      <c r="I9" s="18">
        <v>0</v>
      </c>
      <c r="J9" s="18">
        <v>0</v>
      </c>
      <c r="K9" s="19">
        <f>0.4724*J9</f>
        <v>0</v>
      </c>
      <c r="L9" s="19">
        <f>0.4653*J9</f>
        <v>0</v>
      </c>
      <c r="M9" s="29">
        <f>23.61/100*J9/1000</f>
        <v>0</v>
      </c>
    </row>
    <row r="10" spans="1:13" ht="20.25" x14ac:dyDescent="0.3">
      <c r="H10" s="37" t="s">
        <v>21</v>
      </c>
      <c r="I10" s="38">
        <f>SUM(I4:I9)</f>
        <v>0</v>
      </c>
      <c r="J10" s="38" t="s">
        <v>21</v>
      </c>
      <c r="K10" s="39">
        <f>SUM(K4:K8)</f>
        <v>0</v>
      </c>
      <c r="L10" s="39">
        <f>SUM(L4:L8)</f>
        <v>0</v>
      </c>
      <c r="M10" s="40">
        <f>SUM(M4:M8)</f>
        <v>0</v>
      </c>
    </row>
    <row r="14" spans="1:13" ht="18" customHeight="1" x14ac:dyDescent="0.25"/>
    <row r="26" ht="18" customHeight="1" x14ac:dyDescent="0.25"/>
  </sheetData>
  <mergeCells count="2">
    <mergeCell ref="A1:M1"/>
    <mergeCell ref="A2:M2"/>
  </mergeCells>
  <pageMargins left="0.19685039370078741" right="0.11811023622047245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M20"/>
  <sheetViews>
    <sheetView showGridLines="0" zoomScale="75" zoomScaleNormal="75" workbookViewId="0">
      <selection sqref="A1:M1"/>
    </sheetView>
  </sheetViews>
  <sheetFormatPr defaultRowHeight="15" x14ac:dyDescent="0.25"/>
  <cols>
    <col min="1" max="1" width="19.7109375" style="1" customWidth="1"/>
    <col min="2" max="2" width="40.140625" style="1" customWidth="1"/>
    <col min="3" max="3" width="16.42578125" style="1" customWidth="1"/>
    <col min="4" max="4" width="16.140625" style="1" customWidth="1"/>
    <col min="5" max="5" width="13.28515625" style="1" customWidth="1"/>
    <col min="6" max="6" width="13.5703125" style="1" customWidth="1"/>
    <col min="7" max="7" width="12.85546875" style="1" customWidth="1"/>
    <col min="8" max="8" width="13.5703125" style="1" customWidth="1"/>
    <col min="9" max="9" width="12.42578125" style="1" customWidth="1"/>
    <col min="10" max="10" width="13.7109375" style="1" customWidth="1"/>
    <col min="11" max="11" width="14.28515625" style="1" customWidth="1"/>
    <col min="12" max="12" width="14.140625" style="1" customWidth="1"/>
    <col min="13" max="13" width="14.85546875" style="1" customWidth="1"/>
    <col min="14" max="16384" width="9.140625" style="1"/>
  </cols>
  <sheetData>
    <row r="1" spans="1:13" ht="23.25" customHeight="1" x14ac:dyDescent="0.3">
      <c r="A1" s="54" t="s">
        <v>152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57.75" customHeight="1" x14ac:dyDescent="0.4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ht="174.75" customHeight="1" x14ac:dyDescent="0.25">
      <c r="A3" s="24" t="s">
        <v>12</v>
      </c>
      <c r="B3" s="24" t="s">
        <v>72</v>
      </c>
      <c r="C3" s="24" t="s">
        <v>46</v>
      </c>
      <c r="D3" s="24" t="s">
        <v>47</v>
      </c>
      <c r="E3" s="24" t="s">
        <v>13</v>
      </c>
      <c r="F3" s="24" t="s">
        <v>14</v>
      </c>
      <c r="G3" s="24" t="s">
        <v>48</v>
      </c>
      <c r="H3" s="24" t="s">
        <v>49</v>
      </c>
      <c r="I3" s="25" t="s">
        <v>44</v>
      </c>
      <c r="J3" s="25" t="s">
        <v>45</v>
      </c>
      <c r="K3" s="27" t="s">
        <v>36</v>
      </c>
      <c r="L3" s="27" t="s">
        <v>37</v>
      </c>
      <c r="M3" s="28" t="s">
        <v>50</v>
      </c>
    </row>
    <row r="4" spans="1:13" ht="200.1" customHeight="1" x14ac:dyDescent="0.25">
      <c r="A4" s="21" t="s">
        <v>135</v>
      </c>
      <c r="B4" s="16"/>
      <c r="C4" s="16"/>
      <c r="D4" s="16"/>
      <c r="E4" s="17" t="s">
        <v>16</v>
      </c>
      <c r="F4" s="17" t="s">
        <v>18</v>
      </c>
      <c r="G4" s="16"/>
      <c r="H4" s="16"/>
      <c r="I4" s="18">
        <v>0</v>
      </c>
      <c r="J4" s="18">
        <v>0</v>
      </c>
      <c r="K4" s="19">
        <f>J4*0.1417</f>
        <v>0</v>
      </c>
      <c r="L4" s="19">
        <f>J4*0.1395</f>
        <v>0</v>
      </c>
      <c r="M4" s="29">
        <f>6.94/100*J4/1000</f>
        <v>0</v>
      </c>
    </row>
    <row r="8" spans="1:13" ht="18" customHeight="1" x14ac:dyDescent="0.25"/>
    <row r="20" ht="18" customHeight="1" x14ac:dyDescent="0.25"/>
  </sheetData>
  <mergeCells count="2">
    <mergeCell ref="A1:M1"/>
    <mergeCell ref="A2:M2"/>
  </mergeCells>
  <pageMargins left="0.19685039370078741" right="0.11811023622047245" top="0.19685039370078741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L20"/>
  <sheetViews>
    <sheetView showGridLines="0" zoomScale="95" zoomScaleNormal="95" workbookViewId="0">
      <selection sqref="A1:L1"/>
    </sheetView>
  </sheetViews>
  <sheetFormatPr defaultRowHeight="15" x14ac:dyDescent="0.25"/>
  <cols>
    <col min="1" max="1" width="4.42578125" style="1" customWidth="1"/>
    <col min="2" max="2" width="13.42578125" style="1" customWidth="1"/>
    <col min="3" max="3" width="54.7109375" style="1" customWidth="1"/>
    <col min="4" max="4" width="12.140625" style="1" customWidth="1"/>
    <col min="5" max="5" width="11.42578125" style="1" customWidth="1"/>
    <col min="6" max="6" width="13.28515625" style="1" customWidth="1"/>
    <col min="7" max="7" width="13.5703125" style="1" customWidth="1"/>
    <col min="8" max="8" width="12.85546875" style="1" customWidth="1"/>
    <col min="9" max="9" width="13.7109375" style="1" customWidth="1"/>
    <col min="10" max="10" width="12.7109375" style="1" customWidth="1"/>
    <col min="11" max="11" width="11.7109375" style="1" customWidth="1"/>
    <col min="12" max="12" width="11.28515625" style="1" customWidth="1"/>
    <col min="13" max="16384" width="9.140625" style="1"/>
  </cols>
  <sheetData>
    <row r="1" spans="1:12" ht="20.25" x14ac:dyDescent="0.3">
      <c r="A1" s="54" t="s">
        <v>152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2.5" customHeight="1" x14ac:dyDescent="0.25">
      <c r="A2" s="61" t="s">
        <v>77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6" customHeight="1" x14ac:dyDescent="0.25">
      <c r="A3" s="24" t="s">
        <v>11</v>
      </c>
      <c r="B3" s="24" t="s">
        <v>12</v>
      </c>
      <c r="C3" s="24" t="s">
        <v>83</v>
      </c>
      <c r="D3" s="24" t="s">
        <v>52</v>
      </c>
      <c r="E3" s="24" t="s">
        <v>53</v>
      </c>
      <c r="F3" s="24" t="s">
        <v>13</v>
      </c>
      <c r="G3" s="24" t="s">
        <v>14</v>
      </c>
      <c r="H3" s="24" t="s">
        <v>54</v>
      </c>
      <c r="I3" s="24" t="s">
        <v>55</v>
      </c>
      <c r="J3" s="34" t="s">
        <v>80</v>
      </c>
      <c r="K3" s="34" t="s">
        <v>81</v>
      </c>
      <c r="L3" s="34" t="s">
        <v>82</v>
      </c>
    </row>
    <row r="4" spans="1:12" ht="183.75" customHeight="1" x14ac:dyDescent="0.25">
      <c r="A4" s="29">
        <v>1</v>
      </c>
      <c r="B4" s="21" t="s">
        <v>137</v>
      </c>
      <c r="C4" s="41"/>
      <c r="D4" s="41"/>
      <c r="E4" s="41"/>
      <c r="F4" s="42" t="s">
        <v>16</v>
      </c>
      <c r="G4" s="42" t="s">
        <v>18</v>
      </c>
      <c r="H4" s="41"/>
      <c r="I4" s="41"/>
      <c r="J4" s="18"/>
      <c r="K4" s="18"/>
      <c r="L4" s="18"/>
    </row>
    <row r="8" spans="1:12" ht="18" customHeight="1" x14ac:dyDescent="0.25"/>
    <row r="20" ht="18" customHeight="1" x14ac:dyDescent="0.25"/>
  </sheetData>
  <mergeCells count="2">
    <mergeCell ref="A1:L1"/>
    <mergeCell ref="A2:L2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0"/>
  <sheetViews>
    <sheetView showGridLines="0" zoomScale="95" zoomScaleNormal="95" workbookViewId="0">
      <selection sqref="A1:K1"/>
    </sheetView>
  </sheetViews>
  <sheetFormatPr defaultRowHeight="15" x14ac:dyDescent="0.25"/>
  <cols>
    <col min="1" max="1" width="4.42578125" style="1" customWidth="1"/>
    <col min="2" max="2" width="13.42578125" style="1" customWidth="1"/>
    <col min="3" max="3" width="60.42578125" style="1" customWidth="1"/>
    <col min="4" max="4" width="12.140625" style="1" customWidth="1"/>
    <col min="5" max="5" width="11.42578125" style="1" customWidth="1"/>
    <col min="6" max="6" width="13.28515625" style="1" customWidth="1"/>
    <col min="7" max="7" width="13.5703125" style="1" customWidth="1"/>
    <col min="8" max="8" width="12.85546875" style="1" customWidth="1"/>
    <col min="9" max="9" width="13.7109375" style="1" customWidth="1"/>
    <col min="10" max="10" width="12.7109375" style="1" customWidth="1"/>
    <col min="11" max="11" width="12.140625" style="1" customWidth="1"/>
    <col min="12" max="16384" width="9.140625" style="1"/>
  </cols>
  <sheetData>
    <row r="1" spans="1:11" ht="20.25" x14ac:dyDescent="0.3">
      <c r="A1" s="54" t="s">
        <v>152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2.5" customHeight="1" x14ac:dyDescent="0.25">
      <c r="A2" s="61" t="s">
        <v>84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6" customHeight="1" x14ac:dyDescent="0.25">
      <c r="A3" s="24" t="s">
        <v>11</v>
      </c>
      <c r="B3" s="24" t="s">
        <v>12</v>
      </c>
      <c r="C3" s="24" t="s">
        <v>87</v>
      </c>
      <c r="D3" s="24" t="s">
        <v>52</v>
      </c>
      <c r="E3" s="24" t="s">
        <v>53</v>
      </c>
      <c r="F3" s="24" t="s">
        <v>13</v>
      </c>
      <c r="G3" s="24" t="s">
        <v>14</v>
      </c>
      <c r="H3" s="24" t="s">
        <v>54</v>
      </c>
      <c r="I3" s="24" t="s">
        <v>55</v>
      </c>
      <c r="J3" s="34" t="s">
        <v>85</v>
      </c>
      <c r="K3" s="34" t="s">
        <v>86</v>
      </c>
    </row>
    <row r="4" spans="1:11" ht="183.75" customHeight="1" x14ac:dyDescent="0.25">
      <c r="A4" s="29">
        <v>1</v>
      </c>
      <c r="B4" s="21" t="s">
        <v>138</v>
      </c>
      <c r="C4" s="41"/>
      <c r="D4" s="41"/>
      <c r="E4" s="41"/>
      <c r="F4" s="42" t="s">
        <v>16</v>
      </c>
      <c r="G4" s="42" t="s">
        <v>18</v>
      </c>
      <c r="H4" s="41"/>
      <c r="I4" s="41"/>
      <c r="J4" s="18"/>
      <c r="K4" s="18"/>
    </row>
    <row r="8" spans="1:11" ht="18" customHeight="1" x14ac:dyDescent="0.25"/>
    <row r="20" ht="18" customHeight="1" x14ac:dyDescent="0.25"/>
  </sheetData>
  <mergeCells count="2">
    <mergeCell ref="A1:K1"/>
    <mergeCell ref="A2:K2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M24"/>
  <sheetViews>
    <sheetView showGridLines="0" zoomScale="75" zoomScaleNormal="75" workbookViewId="0">
      <selection sqref="A1:M1"/>
    </sheetView>
  </sheetViews>
  <sheetFormatPr defaultRowHeight="15" x14ac:dyDescent="0.25"/>
  <cols>
    <col min="1" max="1" width="19.7109375" style="1" customWidth="1"/>
    <col min="2" max="2" width="57" style="1" customWidth="1"/>
    <col min="3" max="3" width="15.7109375" style="1" customWidth="1"/>
    <col min="4" max="4" width="16.140625" style="1" customWidth="1"/>
    <col min="5" max="5" width="13.28515625" style="1" customWidth="1"/>
    <col min="6" max="6" width="13.5703125" style="1" customWidth="1"/>
    <col min="7" max="7" width="12.85546875" style="1" customWidth="1"/>
    <col min="8" max="8" width="13.5703125" style="1" customWidth="1"/>
    <col min="9" max="9" width="12.42578125" style="1" customWidth="1"/>
    <col min="10" max="10" width="13.7109375" style="1" customWidth="1"/>
    <col min="11" max="11" width="14.28515625" style="1" customWidth="1"/>
    <col min="12" max="12" width="14.140625" style="1" customWidth="1"/>
    <col min="13" max="13" width="14.85546875" style="1" customWidth="1"/>
    <col min="14" max="16384" width="9.140625" style="1"/>
  </cols>
  <sheetData>
    <row r="1" spans="1:13" ht="23.25" customHeight="1" x14ac:dyDescent="0.3">
      <c r="A1" s="54" t="s">
        <v>154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3.25" customHeight="1" x14ac:dyDescent="0.4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ht="174.75" customHeight="1" x14ac:dyDescent="0.25">
      <c r="A3" s="24" t="s">
        <v>12</v>
      </c>
      <c r="B3" s="24" t="s">
        <v>72</v>
      </c>
      <c r="C3" s="24" t="s">
        <v>46</v>
      </c>
      <c r="D3" s="24" t="s">
        <v>47</v>
      </c>
      <c r="E3" s="24" t="s">
        <v>13</v>
      </c>
      <c r="F3" s="24" t="s">
        <v>14</v>
      </c>
      <c r="G3" s="24" t="s">
        <v>48</v>
      </c>
      <c r="H3" s="24" t="s">
        <v>49</v>
      </c>
      <c r="I3" s="25" t="s">
        <v>44</v>
      </c>
      <c r="J3" s="25" t="s">
        <v>45</v>
      </c>
      <c r="K3" s="27" t="s">
        <v>36</v>
      </c>
      <c r="L3" s="27" t="s">
        <v>37</v>
      </c>
      <c r="M3" s="28" t="s">
        <v>50</v>
      </c>
    </row>
    <row r="4" spans="1:13" ht="200.1" customHeight="1" x14ac:dyDescent="0.25">
      <c r="A4" s="21" t="s">
        <v>140</v>
      </c>
      <c r="B4" s="16"/>
      <c r="C4" s="16"/>
      <c r="D4" s="16"/>
      <c r="E4" s="17" t="s">
        <v>25</v>
      </c>
      <c r="F4" s="17" t="s">
        <v>18</v>
      </c>
      <c r="G4" s="16"/>
      <c r="H4" s="16"/>
      <c r="I4" s="18">
        <v>0</v>
      </c>
      <c r="J4" s="18">
        <v>0</v>
      </c>
      <c r="K4" s="19">
        <f>J4*0.1918</f>
        <v>0</v>
      </c>
      <c r="L4" s="19">
        <f>J4*0.1847</f>
        <v>0</v>
      </c>
      <c r="M4" s="29">
        <f>13.33/100*J4/1000</f>
        <v>0</v>
      </c>
    </row>
    <row r="5" spans="1:13" ht="200.1" customHeight="1" x14ac:dyDescent="0.25">
      <c r="A5" s="21" t="s">
        <v>141</v>
      </c>
      <c r="B5" s="16"/>
      <c r="C5" s="16"/>
      <c r="D5" s="16"/>
      <c r="E5" s="17" t="s">
        <v>25</v>
      </c>
      <c r="F5" s="17" t="s">
        <v>18</v>
      </c>
      <c r="G5" s="16"/>
      <c r="H5" s="16"/>
      <c r="I5" s="18">
        <v>0</v>
      </c>
      <c r="J5" s="18">
        <v>0</v>
      </c>
      <c r="K5" s="19">
        <f>J5*0.3836</f>
        <v>0</v>
      </c>
      <c r="L5" s="19">
        <f>J5*0.3764</f>
        <v>0</v>
      </c>
      <c r="M5" s="29">
        <f>18.33/100*J5/1000</f>
        <v>0</v>
      </c>
    </row>
    <row r="6" spans="1:13" ht="200.1" customHeight="1" x14ac:dyDescent="0.25">
      <c r="A6" s="21" t="s">
        <v>142</v>
      </c>
      <c r="B6" s="16"/>
      <c r="C6" s="16"/>
      <c r="D6" s="16"/>
      <c r="E6" s="17" t="s">
        <v>25</v>
      </c>
      <c r="F6" s="17" t="s">
        <v>18</v>
      </c>
      <c r="G6" s="16"/>
      <c r="H6" s="16"/>
      <c r="I6" s="18">
        <v>0</v>
      </c>
      <c r="J6" s="18">
        <v>0</v>
      </c>
      <c r="K6" s="19">
        <f>J6*0.4724</f>
        <v>0</v>
      </c>
      <c r="L6" s="19">
        <f>J6*0.4653</f>
        <v>0</v>
      </c>
      <c r="M6" s="29">
        <f>23.61/100*J6/1000</f>
        <v>0</v>
      </c>
    </row>
    <row r="7" spans="1:13" ht="200.1" customHeight="1" x14ac:dyDescent="0.25">
      <c r="A7" s="21" t="s">
        <v>139</v>
      </c>
      <c r="B7" s="16"/>
      <c r="C7" s="16"/>
      <c r="D7" s="16"/>
      <c r="E7" s="17" t="s">
        <v>25</v>
      </c>
      <c r="F7" s="17" t="s">
        <v>18</v>
      </c>
      <c r="G7" s="16"/>
      <c r="H7" s="16"/>
      <c r="I7" s="18">
        <v>0</v>
      </c>
      <c r="J7" s="18">
        <v>0</v>
      </c>
      <c r="K7" s="19">
        <f>J7*0.0364</f>
        <v>0</v>
      </c>
      <c r="L7" s="19">
        <f>J7*0.0358</f>
        <v>0</v>
      </c>
      <c r="M7" s="29">
        <f>1.67/100*J7/1000</f>
        <v>0</v>
      </c>
    </row>
    <row r="8" spans="1:13" ht="20.25" x14ac:dyDescent="0.3">
      <c r="H8" s="37" t="s">
        <v>21</v>
      </c>
      <c r="I8" s="38">
        <f>SUM(I4:I7)</f>
        <v>0</v>
      </c>
      <c r="J8" s="38" t="s">
        <v>21</v>
      </c>
      <c r="K8" s="39">
        <f>SUM(K4:K7)</f>
        <v>0</v>
      </c>
      <c r="L8" s="39">
        <f>SUM(L4:L7)</f>
        <v>0</v>
      </c>
      <c r="M8" s="40">
        <f>SUM(M4:M7)</f>
        <v>0</v>
      </c>
    </row>
    <row r="12" spans="1:13" ht="18" customHeight="1" x14ac:dyDescent="0.25"/>
    <row r="24" ht="18" customHeight="1" x14ac:dyDescent="0.25"/>
  </sheetData>
  <mergeCells count="2">
    <mergeCell ref="A1:M1"/>
    <mergeCell ref="A2:M2"/>
  </mergeCells>
  <pageMargins left="0.31496062992125984" right="0.31496062992125984" top="0.74803149606299213" bottom="0.74803149606299213" header="0.31496062992125984" footer="0.31496062992125984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L20"/>
  <sheetViews>
    <sheetView showGridLines="0" zoomScale="90" zoomScaleNormal="90" workbookViewId="0">
      <selection sqref="A1:L1"/>
    </sheetView>
  </sheetViews>
  <sheetFormatPr defaultRowHeight="15" x14ac:dyDescent="0.25"/>
  <cols>
    <col min="1" max="1" width="4.42578125" style="1" customWidth="1"/>
    <col min="2" max="2" width="13.42578125" style="1" customWidth="1"/>
    <col min="3" max="3" width="54.7109375" style="1" customWidth="1"/>
    <col min="4" max="4" width="12.140625" style="1" customWidth="1"/>
    <col min="5" max="5" width="13" style="1" customWidth="1"/>
    <col min="6" max="6" width="11.5703125" style="1" customWidth="1"/>
    <col min="7" max="7" width="12.140625" style="1" customWidth="1"/>
    <col min="8" max="8" width="12.85546875" style="1" customWidth="1"/>
    <col min="9" max="9" width="13.42578125" style="1" customWidth="1"/>
    <col min="10" max="10" width="12.7109375" style="1" customWidth="1"/>
    <col min="11" max="11" width="11.5703125" style="1" customWidth="1"/>
    <col min="12" max="12" width="12.140625" style="1" customWidth="1"/>
    <col min="13" max="16384" width="9.140625" style="1"/>
  </cols>
  <sheetData>
    <row r="1" spans="1:12" ht="20.25" x14ac:dyDescent="0.3">
      <c r="A1" s="54" t="s">
        <v>152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41.25" customHeight="1" x14ac:dyDescent="0.25">
      <c r="A2" s="62" t="s">
        <v>89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6" customHeight="1" x14ac:dyDescent="0.25">
      <c r="A3" s="24" t="s">
        <v>11</v>
      </c>
      <c r="B3" s="24" t="s">
        <v>12</v>
      </c>
      <c r="C3" s="24" t="s">
        <v>90</v>
      </c>
      <c r="D3" s="24" t="s">
        <v>52</v>
      </c>
      <c r="E3" s="24" t="s">
        <v>53</v>
      </c>
      <c r="F3" s="24" t="s">
        <v>13</v>
      </c>
      <c r="G3" s="24" t="s">
        <v>14</v>
      </c>
      <c r="H3" s="24" t="s">
        <v>54</v>
      </c>
      <c r="I3" s="24" t="s">
        <v>92</v>
      </c>
      <c r="J3" s="34" t="s">
        <v>91</v>
      </c>
      <c r="K3" s="34" t="s">
        <v>147</v>
      </c>
      <c r="L3" s="34" t="s">
        <v>93</v>
      </c>
    </row>
    <row r="4" spans="1:12" ht="183.75" customHeight="1" x14ac:dyDescent="0.25">
      <c r="A4" s="29">
        <v>1</v>
      </c>
      <c r="B4" s="21" t="s">
        <v>143</v>
      </c>
      <c r="C4" s="41"/>
      <c r="D4" s="41"/>
      <c r="E4" s="41"/>
      <c r="F4" s="42" t="s">
        <v>25</v>
      </c>
      <c r="G4" s="42" t="s">
        <v>18</v>
      </c>
      <c r="H4" s="41"/>
      <c r="I4" s="41"/>
      <c r="J4" s="18"/>
      <c r="K4" s="18"/>
      <c r="L4" s="18"/>
    </row>
    <row r="8" spans="1:12" ht="18" customHeight="1" x14ac:dyDescent="0.25"/>
    <row r="20" ht="18" customHeight="1" x14ac:dyDescent="0.25"/>
  </sheetData>
  <mergeCells count="2">
    <mergeCell ref="A1:L1"/>
    <mergeCell ref="A2:L2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I20"/>
  <sheetViews>
    <sheetView showGridLines="0" workbookViewId="0">
      <selection sqref="A1:I1"/>
    </sheetView>
  </sheetViews>
  <sheetFormatPr defaultRowHeight="15" x14ac:dyDescent="0.25"/>
  <cols>
    <col min="1" max="1" width="4.42578125" style="1" customWidth="1"/>
    <col min="2" max="2" width="13.42578125" style="1" customWidth="1"/>
    <col min="3" max="3" width="46.5703125" style="1" customWidth="1"/>
    <col min="4" max="4" width="12.140625" style="1" customWidth="1"/>
    <col min="5" max="5" width="13" style="1" customWidth="1"/>
    <col min="6" max="6" width="11.5703125" style="1" customWidth="1"/>
    <col min="7" max="7" width="12.140625" style="1" customWidth="1"/>
    <col min="8" max="8" width="12.85546875" style="1" customWidth="1"/>
    <col min="9" max="9" width="22.140625" style="1" customWidth="1"/>
    <col min="10" max="16384" width="9.140625" style="1"/>
  </cols>
  <sheetData>
    <row r="1" spans="1:9" ht="20.25" x14ac:dyDescent="0.3">
      <c r="A1" s="54" t="s">
        <v>153</v>
      </c>
      <c r="B1" s="54"/>
      <c r="C1" s="54"/>
      <c r="D1" s="54"/>
      <c r="E1" s="54"/>
      <c r="F1" s="54"/>
      <c r="G1" s="54"/>
      <c r="H1" s="54"/>
      <c r="I1" s="54"/>
    </row>
    <row r="2" spans="1:9" ht="25.5" customHeight="1" x14ac:dyDescent="0.25">
      <c r="A2" s="62" t="s">
        <v>108</v>
      </c>
      <c r="B2" s="61"/>
      <c r="C2" s="61"/>
      <c r="D2" s="61"/>
      <c r="E2" s="61"/>
      <c r="F2" s="61"/>
      <c r="G2" s="61"/>
      <c r="H2" s="61"/>
      <c r="I2" s="61"/>
    </row>
    <row r="3" spans="1:9" ht="156" customHeight="1" x14ac:dyDescent="0.25">
      <c r="A3" s="24" t="s">
        <v>11</v>
      </c>
      <c r="B3" s="24" t="s">
        <v>12</v>
      </c>
      <c r="C3" s="24" t="s">
        <v>148</v>
      </c>
      <c r="D3" s="24" t="s">
        <v>52</v>
      </c>
      <c r="E3" s="24" t="s">
        <v>53</v>
      </c>
      <c r="F3" s="24" t="s">
        <v>13</v>
      </c>
      <c r="G3" s="24" t="s">
        <v>14</v>
      </c>
      <c r="H3" s="24" t="s">
        <v>54</v>
      </c>
      <c r="I3" s="24" t="s">
        <v>55</v>
      </c>
    </row>
    <row r="4" spans="1:9" ht="183.75" customHeight="1" x14ac:dyDescent="0.25">
      <c r="A4" s="29">
        <v>1</v>
      </c>
      <c r="B4" s="21" t="s">
        <v>109</v>
      </c>
      <c r="C4" s="41"/>
      <c r="D4" s="41"/>
      <c r="E4" s="41"/>
      <c r="F4" s="42" t="s">
        <v>25</v>
      </c>
      <c r="G4" s="42" t="s">
        <v>15</v>
      </c>
      <c r="H4" s="41"/>
      <c r="I4" s="41"/>
    </row>
    <row r="8" spans="1:9" ht="18" customHeight="1" x14ac:dyDescent="0.25"/>
    <row r="20" ht="18" customHeight="1" x14ac:dyDescent="0.25"/>
  </sheetData>
  <mergeCells count="2">
    <mergeCell ref="A1:I1"/>
    <mergeCell ref="A2:I2"/>
  </mergeCells>
  <pageMargins left="0.31496062992125984" right="0.31496062992125984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1</vt:i4>
      </vt:variant>
    </vt:vector>
  </HeadingPairs>
  <TitlesOfParts>
    <vt:vector size="20" baseType="lpstr">
      <vt:lpstr>Informacje ogólne</vt:lpstr>
      <vt:lpstr>AglPM10War02 Etap I</vt:lpstr>
      <vt:lpstr>AglPM10War02 Etap II</vt:lpstr>
      <vt:lpstr>AglPM10War03</vt:lpstr>
      <vt:lpstr>AglPM10War04</vt:lpstr>
      <vt:lpstr>AglPM10War05</vt:lpstr>
      <vt:lpstr>AglPM10War06</vt:lpstr>
      <vt:lpstr>AglPM10War07</vt:lpstr>
      <vt:lpstr>AglPM10War08</vt:lpstr>
      <vt:lpstr>AglPM10War09</vt:lpstr>
      <vt:lpstr>AglPM10War10</vt:lpstr>
      <vt:lpstr>AglPM10War11</vt:lpstr>
      <vt:lpstr>AglPM10War12</vt:lpstr>
      <vt:lpstr>AglPM10War13</vt:lpstr>
      <vt:lpstr>AglPM10War14</vt:lpstr>
      <vt:lpstr>AglPM10War15</vt:lpstr>
      <vt:lpstr>AglPM10War16</vt:lpstr>
      <vt:lpstr>AglPM10War17</vt:lpstr>
      <vt:lpstr>AglPM10War18</vt:lpstr>
      <vt:lpstr>'AglPM10War02 Etap I'!Obszar_wydruku</vt:lpstr>
    </vt:vector>
  </TitlesOfParts>
  <Company>Urząd Marszałkowski Województwa Mazowieckiego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Bonarowska Marta</dc:creator>
  <cp:lastModifiedBy>Bonarowska Marta</cp:lastModifiedBy>
  <cp:lastPrinted>2019-02-19T12:41:01Z</cp:lastPrinted>
  <dcterms:created xsi:type="dcterms:W3CDTF">2019-01-22T07:20:53Z</dcterms:created>
  <dcterms:modified xsi:type="dcterms:W3CDTF">2019-02-19T12:41:53Z</dcterms:modified>
</cp:coreProperties>
</file>